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240" windowHeight="14820"/>
  </bookViews>
  <sheets>
    <sheet name="Hesaplama Tablosu-pi_c" sheetId="11" r:id="rId1"/>
    <sheet name="Ara islemler-pi_c" sheetId="13" r:id="rId2"/>
    <sheet name="özgül itki-pi_c" sheetId="12" r:id="rId3"/>
    <sheet name="TSFC (S)-pi_c" sheetId="6" r:id="rId4"/>
    <sheet name="yakıt-hava oranı-pi_c" sheetId="7" r:id="rId5"/>
    <sheet name="Verimler-pi_c" sheetId="14" r:id="rId6"/>
    <sheet name="Ara islemler-Mo" sheetId="16" r:id="rId7"/>
    <sheet name="Hesaplama Tablosu-Mo" sheetId="15" r:id="rId8"/>
    <sheet name="özgül-itki-Mo" sheetId="4" r:id="rId9"/>
    <sheet name="yakıt-hava oranı-Mo" sheetId="17" r:id="rId10"/>
    <sheet name="TSFC (S)-Mo" sheetId="19" r:id="rId11"/>
    <sheet name="Sheet2" sheetId="2" r:id="rId12"/>
    <sheet name="Sheet3" sheetId="3" r:id="rId13"/>
  </sheets>
  <calcPr calcId="125725"/>
</workbook>
</file>

<file path=xl/calcChain.xml><?xml version="1.0" encoding="utf-8"?>
<calcChain xmlns="http://schemas.openxmlformats.org/spreadsheetml/2006/main">
  <c r="A15" i="16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P12"/>
  <c r="N12"/>
  <c r="L12"/>
  <c r="J12"/>
  <c r="H12"/>
  <c r="F12"/>
  <c r="D12"/>
  <c r="K6" i="15"/>
  <c r="F13"/>
  <c r="D3" i="16"/>
  <c r="F3"/>
  <c r="H3"/>
  <c r="K3"/>
  <c r="H4"/>
  <c r="D5"/>
  <c r="D6"/>
  <c r="D7"/>
  <c r="D8"/>
  <c r="D9"/>
  <c r="D4" i="15"/>
  <c r="K4"/>
  <c r="K5"/>
  <c r="K7"/>
  <c r="D10"/>
  <c r="AB13" i="11"/>
  <c r="Z13"/>
  <c r="X13"/>
  <c r="V13"/>
  <c r="T13"/>
  <c r="R13"/>
  <c r="P13"/>
  <c r="J13"/>
  <c r="L13"/>
  <c r="N13"/>
  <c r="K5"/>
  <c r="K5" i="16" s="1"/>
  <c r="K7" i="11"/>
  <c r="K7" i="16" s="1"/>
  <c r="C13" i="11"/>
  <c r="A93" i="13"/>
  <c r="K6" i="11"/>
  <c r="K6" i="16" s="1"/>
  <c r="F13" s="1"/>
  <c r="K4" i="11"/>
  <c r="K7" i="13"/>
  <c r="F13" s="1"/>
  <c r="K5"/>
  <c r="F12"/>
  <c r="G13" i="11"/>
  <c r="N12" i="13"/>
  <c r="N13"/>
  <c r="F13" i="11"/>
  <c r="L12" i="13"/>
  <c r="L13" s="1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H13" i="11"/>
  <c r="A15" i="13"/>
  <c r="D13" i="11"/>
  <c r="E13"/>
  <c r="B13"/>
  <c r="D12" i="13"/>
  <c r="D13"/>
  <c r="H12"/>
  <c r="H13"/>
  <c r="P12"/>
  <c r="P13"/>
  <c r="J12"/>
  <c r="K4"/>
  <c r="K3"/>
  <c r="H4"/>
  <c r="H3"/>
  <c r="F3"/>
  <c r="D10" i="11"/>
  <c r="D10" i="16" s="1"/>
  <c r="D10" i="13"/>
  <c r="D9"/>
  <c r="D8"/>
  <c r="D7"/>
  <c r="D6"/>
  <c r="D5"/>
  <c r="D4" i="11"/>
  <c r="D3" i="13"/>
  <c r="J13" l="1"/>
  <c r="D4"/>
  <c r="D4" i="16"/>
  <c r="B90"/>
  <c r="B88"/>
  <c r="B86"/>
  <c r="B84"/>
  <c r="B82"/>
  <c r="B80"/>
  <c r="B78"/>
  <c r="B76"/>
  <c r="B74"/>
  <c r="B72"/>
  <c r="B70"/>
  <c r="B68"/>
  <c r="B66"/>
  <c r="B64"/>
  <c r="B62"/>
  <c r="B60"/>
  <c r="B58"/>
  <c r="B56"/>
  <c r="B54"/>
  <c r="B52"/>
  <c r="B50"/>
  <c r="B48"/>
  <c r="B46"/>
  <c r="B44"/>
  <c r="B42"/>
  <c r="B40"/>
  <c r="B38"/>
  <c r="B36"/>
  <c r="B34"/>
  <c r="B32"/>
  <c r="B30"/>
  <c r="B28"/>
  <c r="B26"/>
  <c r="B24"/>
  <c r="B22"/>
  <c r="B20"/>
  <c r="B18"/>
  <c r="B16"/>
  <c r="B15"/>
  <c r="B89"/>
  <c r="B87"/>
  <c r="B85"/>
  <c r="B83"/>
  <c r="B81"/>
  <c r="B79"/>
  <c r="B77"/>
  <c r="B75"/>
  <c r="B73"/>
  <c r="B71"/>
  <c r="B69"/>
  <c r="B67"/>
  <c r="B65"/>
  <c r="B63"/>
  <c r="B61"/>
  <c r="B59"/>
  <c r="B57"/>
  <c r="B55"/>
  <c r="B53"/>
  <c r="B51"/>
  <c r="B49"/>
  <c r="B47"/>
  <c r="B45"/>
  <c r="B43"/>
  <c r="B41"/>
  <c r="B39"/>
  <c r="B37"/>
  <c r="B35"/>
  <c r="B33"/>
  <c r="B31"/>
  <c r="B29"/>
  <c r="B27"/>
  <c r="B25"/>
  <c r="B23"/>
  <c r="B21"/>
  <c r="B19"/>
  <c r="B17"/>
  <c r="M89" i="15"/>
  <c r="M87"/>
  <c r="M85"/>
  <c r="M83"/>
  <c r="M81"/>
  <c r="M79"/>
  <c r="M77"/>
  <c r="M75"/>
  <c r="M73"/>
  <c r="M71"/>
  <c r="M69"/>
  <c r="M67"/>
  <c r="M65"/>
  <c r="M63"/>
  <c r="M61"/>
  <c r="M59"/>
  <c r="M57"/>
  <c r="M55"/>
  <c r="M53"/>
  <c r="M51"/>
  <c r="M49"/>
  <c r="M47"/>
  <c r="M45"/>
  <c r="M43"/>
  <c r="M41"/>
  <c r="M39"/>
  <c r="M37"/>
  <c r="M35"/>
  <c r="M33"/>
  <c r="M31"/>
  <c r="M29"/>
  <c r="M27"/>
  <c r="M25"/>
  <c r="M23"/>
  <c r="M21"/>
  <c r="M19"/>
  <c r="M17"/>
  <c r="M15"/>
  <c r="M90"/>
  <c r="M86"/>
  <c r="M82"/>
  <c r="M78"/>
  <c r="M74"/>
  <c r="M70"/>
  <c r="M66"/>
  <c r="M62"/>
  <c r="M58"/>
  <c r="M54"/>
  <c r="M50"/>
  <c r="M46"/>
  <c r="M42"/>
  <c r="M38"/>
  <c r="M34"/>
  <c r="M30"/>
  <c r="M26"/>
  <c r="M22"/>
  <c r="M18"/>
  <c r="M88"/>
  <c r="M84"/>
  <c r="M80"/>
  <c r="M76"/>
  <c r="M72"/>
  <c r="M68"/>
  <c r="M64"/>
  <c r="M60"/>
  <c r="M56"/>
  <c r="M52"/>
  <c r="M48"/>
  <c r="M44"/>
  <c r="M40"/>
  <c r="M36"/>
  <c r="M32"/>
  <c r="M24"/>
  <c r="M16"/>
  <c r="M28"/>
  <c r="M20"/>
  <c r="I23"/>
  <c r="I31"/>
  <c r="I39"/>
  <c r="I47"/>
  <c r="I55"/>
  <c r="I63"/>
  <c r="I71"/>
  <c r="I79"/>
  <c r="I87"/>
  <c r="AE13"/>
  <c r="AC13"/>
  <c r="AA13"/>
  <c r="Y13"/>
  <c r="W13"/>
  <c r="U13"/>
  <c r="S13"/>
  <c r="Q13"/>
  <c r="O13"/>
  <c r="M13"/>
  <c r="K13"/>
  <c r="I13"/>
  <c r="AD13"/>
  <c r="Z13"/>
  <c r="V13"/>
  <c r="R13"/>
  <c r="N13"/>
  <c r="J13"/>
  <c r="H13"/>
  <c r="O89" s="1"/>
  <c r="E13"/>
  <c r="L89" s="1"/>
  <c r="G13"/>
  <c r="N89" s="1"/>
  <c r="B13"/>
  <c r="I20" s="1"/>
  <c r="AB13"/>
  <c r="X13"/>
  <c r="T13"/>
  <c r="P13"/>
  <c r="L13"/>
  <c r="K4" i="16"/>
  <c r="K6" i="13"/>
  <c r="B19" s="1"/>
  <c r="O13" i="11"/>
  <c r="M13"/>
  <c r="K13"/>
  <c r="I13"/>
  <c r="Q13"/>
  <c r="S13"/>
  <c r="U13"/>
  <c r="W13"/>
  <c r="Y13"/>
  <c r="AA13"/>
  <c r="C13" i="15"/>
  <c r="J87" s="1"/>
  <c r="D13"/>
  <c r="K89" s="1"/>
  <c r="H13" i="16"/>
  <c r="L13"/>
  <c r="P13"/>
  <c r="D13"/>
  <c r="J13"/>
  <c r="N13"/>
  <c r="J19" i="11" l="1"/>
  <c r="M19" i="13"/>
  <c r="K19" i="11"/>
  <c r="I19"/>
  <c r="I19" i="13"/>
  <c r="J19" s="1"/>
  <c r="E19" i="11" s="1"/>
  <c r="C19" i="13"/>
  <c r="D19" s="1"/>
  <c r="B19" i="11" s="1"/>
  <c r="O19"/>
  <c r="N19" i="13"/>
  <c r="G19" i="11" s="1"/>
  <c r="V19"/>
  <c r="K19" i="13"/>
  <c r="L19" s="1"/>
  <c r="O19"/>
  <c r="P19" s="1"/>
  <c r="G19"/>
  <c r="H19" s="1"/>
  <c r="L19" i="11"/>
  <c r="M19"/>
  <c r="N19"/>
  <c r="E19" i="13"/>
  <c r="F19" s="1"/>
  <c r="C19" i="11" s="1"/>
  <c r="T19"/>
  <c r="U19"/>
  <c r="W19" i="15"/>
  <c r="W21"/>
  <c r="W23"/>
  <c r="W25"/>
  <c r="W27"/>
  <c r="W29"/>
  <c r="W31"/>
  <c r="W33"/>
  <c r="W35"/>
  <c r="W37"/>
  <c r="W39"/>
  <c r="W41"/>
  <c r="W43"/>
  <c r="W45"/>
  <c r="W47"/>
  <c r="W49"/>
  <c r="W51"/>
  <c r="W53"/>
  <c r="W55"/>
  <c r="W57"/>
  <c r="W59"/>
  <c r="W61"/>
  <c r="W63"/>
  <c r="W65"/>
  <c r="W67"/>
  <c r="W69"/>
  <c r="W71"/>
  <c r="W73"/>
  <c r="W75"/>
  <c r="W77"/>
  <c r="W79"/>
  <c r="W81"/>
  <c r="W83"/>
  <c r="W85"/>
  <c r="W87"/>
  <c r="W89"/>
  <c r="W17"/>
  <c r="W15"/>
  <c r="W20"/>
  <c r="W24"/>
  <c r="W28"/>
  <c r="W32"/>
  <c r="W36"/>
  <c r="W40"/>
  <c r="W44"/>
  <c r="W48"/>
  <c r="W52"/>
  <c r="W56"/>
  <c r="W60"/>
  <c r="W64"/>
  <c r="W68"/>
  <c r="W72"/>
  <c r="W76"/>
  <c r="W80"/>
  <c r="W84"/>
  <c r="W88"/>
  <c r="W16"/>
  <c r="W18"/>
  <c r="W26"/>
  <c r="W34"/>
  <c r="W42"/>
  <c r="W50"/>
  <c r="W58"/>
  <c r="W66"/>
  <c r="W74"/>
  <c r="W82"/>
  <c r="W90"/>
  <c r="W22"/>
  <c r="W30"/>
  <c r="W38"/>
  <c r="W46"/>
  <c r="W54"/>
  <c r="W62"/>
  <c r="W70"/>
  <c r="W78"/>
  <c r="W86"/>
  <c r="E17" i="16"/>
  <c r="F17" s="1"/>
  <c r="M17"/>
  <c r="I17"/>
  <c r="G17"/>
  <c r="AA17" i="15" s="1"/>
  <c r="O17" i="16"/>
  <c r="K17"/>
  <c r="C17"/>
  <c r="E21"/>
  <c r="F21" s="1"/>
  <c r="M21"/>
  <c r="I21"/>
  <c r="G21"/>
  <c r="AA21" i="15" s="1"/>
  <c r="C21" i="16"/>
  <c r="O21"/>
  <c r="K21"/>
  <c r="E25"/>
  <c r="F25" s="1"/>
  <c r="M25"/>
  <c r="I25"/>
  <c r="G25"/>
  <c r="AA25" i="15" s="1"/>
  <c r="C25" i="16"/>
  <c r="O25"/>
  <c r="K25"/>
  <c r="E29"/>
  <c r="F29" s="1"/>
  <c r="M29"/>
  <c r="I29"/>
  <c r="G29"/>
  <c r="AA29" i="15" s="1"/>
  <c r="C29" i="16"/>
  <c r="O29"/>
  <c r="K29"/>
  <c r="E33"/>
  <c r="F33" s="1"/>
  <c r="M33"/>
  <c r="I33"/>
  <c r="G33"/>
  <c r="AA33" i="15" s="1"/>
  <c r="C33" i="16"/>
  <c r="O33"/>
  <c r="K33"/>
  <c r="E37"/>
  <c r="F37" s="1"/>
  <c r="M37"/>
  <c r="I37"/>
  <c r="G37"/>
  <c r="AA37" i="15" s="1"/>
  <c r="C37" i="16"/>
  <c r="O37"/>
  <c r="K37"/>
  <c r="E41"/>
  <c r="F41" s="1"/>
  <c r="M41"/>
  <c r="I41"/>
  <c r="G41"/>
  <c r="AA41" i="15" s="1"/>
  <c r="O41" i="16"/>
  <c r="K41"/>
  <c r="C41"/>
  <c r="E45"/>
  <c r="F45" s="1"/>
  <c r="M45"/>
  <c r="I45"/>
  <c r="G45"/>
  <c r="AA45" i="15" s="1"/>
  <c r="O45" i="16"/>
  <c r="K45"/>
  <c r="C45"/>
  <c r="E49"/>
  <c r="F49" s="1"/>
  <c r="M49"/>
  <c r="I49"/>
  <c r="G49"/>
  <c r="AA49" i="15" s="1"/>
  <c r="O49" i="16"/>
  <c r="K49"/>
  <c r="C49"/>
  <c r="E53"/>
  <c r="F53" s="1"/>
  <c r="M53"/>
  <c r="I53"/>
  <c r="G53"/>
  <c r="AA53" i="15" s="1"/>
  <c r="O53" i="16"/>
  <c r="K53"/>
  <c r="C53"/>
  <c r="E57"/>
  <c r="F57" s="1"/>
  <c r="M57"/>
  <c r="I57"/>
  <c r="G57"/>
  <c r="AA57" i="15" s="1"/>
  <c r="O57" i="16"/>
  <c r="K57"/>
  <c r="C57"/>
  <c r="E61"/>
  <c r="F61" s="1"/>
  <c r="M61"/>
  <c r="I61"/>
  <c r="G61"/>
  <c r="AA61" i="15" s="1"/>
  <c r="O61" i="16"/>
  <c r="K61"/>
  <c r="C61"/>
  <c r="E65"/>
  <c r="F65" s="1"/>
  <c r="M65"/>
  <c r="I65"/>
  <c r="G65"/>
  <c r="AA65" i="15" s="1"/>
  <c r="O65" i="16"/>
  <c r="K65"/>
  <c r="C65"/>
  <c r="E69"/>
  <c r="F69" s="1"/>
  <c r="M69"/>
  <c r="I69"/>
  <c r="G69"/>
  <c r="AA69" i="15" s="1"/>
  <c r="O69" i="16"/>
  <c r="K69"/>
  <c r="C69"/>
  <c r="E73"/>
  <c r="F73" s="1"/>
  <c r="M73"/>
  <c r="I73"/>
  <c r="G73"/>
  <c r="AA73" i="15" s="1"/>
  <c r="O73" i="16"/>
  <c r="K73"/>
  <c r="C73"/>
  <c r="E77"/>
  <c r="F77" s="1"/>
  <c r="M77"/>
  <c r="I77"/>
  <c r="G77"/>
  <c r="AA77" i="15" s="1"/>
  <c r="O77" i="16"/>
  <c r="K77"/>
  <c r="C77"/>
  <c r="E81"/>
  <c r="F81" s="1"/>
  <c r="M81"/>
  <c r="I81"/>
  <c r="G81"/>
  <c r="AA81" i="15" s="1"/>
  <c r="O81" i="16"/>
  <c r="K81"/>
  <c r="C81"/>
  <c r="E85"/>
  <c r="F85" s="1"/>
  <c r="M85"/>
  <c r="I85"/>
  <c r="G85"/>
  <c r="AA85" i="15" s="1"/>
  <c r="O85" i="16"/>
  <c r="K85"/>
  <c r="C85"/>
  <c r="E89"/>
  <c r="F89" s="1"/>
  <c r="M89"/>
  <c r="I89"/>
  <c r="G89"/>
  <c r="AA89" i="15" s="1"/>
  <c r="O89" i="16"/>
  <c r="K89"/>
  <c r="C89"/>
  <c r="E18"/>
  <c r="F18" s="1"/>
  <c r="O18"/>
  <c r="K18"/>
  <c r="M18"/>
  <c r="I18"/>
  <c r="G18"/>
  <c r="AA18" i="15" s="1"/>
  <c r="C18" i="16"/>
  <c r="D18" s="1"/>
  <c r="B18" i="15" s="1"/>
  <c r="E22" i="16"/>
  <c r="F22" s="1"/>
  <c r="O22"/>
  <c r="K22"/>
  <c r="M22"/>
  <c r="I22"/>
  <c r="G22"/>
  <c r="AA22" i="15" s="1"/>
  <c r="C22" i="16"/>
  <c r="E26"/>
  <c r="F26" s="1"/>
  <c r="O26"/>
  <c r="K26"/>
  <c r="M26"/>
  <c r="I26"/>
  <c r="G26"/>
  <c r="AA26" i="15" s="1"/>
  <c r="C26" i="16"/>
  <c r="E30"/>
  <c r="F30" s="1"/>
  <c r="O30"/>
  <c r="K30"/>
  <c r="M30"/>
  <c r="I30"/>
  <c r="G30"/>
  <c r="AA30" i="15" s="1"/>
  <c r="C30" i="16"/>
  <c r="E34"/>
  <c r="F34" s="1"/>
  <c r="O34"/>
  <c r="K34"/>
  <c r="M34"/>
  <c r="I34"/>
  <c r="G34"/>
  <c r="AA34" i="15" s="1"/>
  <c r="C34" i="16"/>
  <c r="E38"/>
  <c r="F38" s="1"/>
  <c r="O38"/>
  <c r="K38"/>
  <c r="M38"/>
  <c r="I38"/>
  <c r="G38"/>
  <c r="AA38" i="15" s="1"/>
  <c r="C38" i="16"/>
  <c r="E42"/>
  <c r="F42" s="1"/>
  <c r="O42"/>
  <c r="K42"/>
  <c r="M42"/>
  <c r="I42"/>
  <c r="G42"/>
  <c r="AA42" i="15" s="1"/>
  <c r="C42" i="16"/>
  <c r="E46"/>
  <c r="F46" s="1"/>
  <c r="O46"/>
  <c r="K46"/>
  <c r="M46"/>
  <c r="I46"/>
  <c r="G46"/>
  <c r="AA46" i="15" s="1"/>
  <c r="C46" i="16"/>
  <c r="E50"/>
  <c r="F50" s="1"/>
  <c r="O50"/>
  <c r="K50"/>
  <c r="M50"/>
  <c r="I50"/>
  <c r="G50"/>
  <c r="AA50" i="15" s="1"/>
  <c r="C50" i="16"/>
  <c r="E54"/>
  <c r="F54" s="1"/>
  <c r="O54"/>
  <c r="K54"/>
  <c r="M54"/>
  <c r="I54"/>
  <c r="G54"/>
  <c r="AA54" i="15" s="1"/>
  <c r="C54" i="16"/>
  <c r="E58"/>
  <c r="F58" s="1"/>
  <c r="O58"/>
  <c r="K58"/>
  <c r="M58"/>
  <c r="I58"/>
  <c r="G58"/>
  <c r="AA58" i="15" s="1"/>
  <c r="C58" i="16"/>
  <c r="E62"/>
  <c r="F62" s="1"/>
  <c r="O62"/>
  <c r="K62"/>
  <c r="M62"/>
  <c r="I62"/>
  <c r="G62"/>
  <c r="AA62" i="15" s="1"/>
  <c r="C62" i="16"/>
  <c r="E66"/>
  <c r="F66" s="1"/>
  <c r="O66"/>
  <c r="K66"/>
  <c r="M66"/>
  <c r="I66"/>
  <c r="G66"/>
  <c r="AA66" i="15" s="1"/>
  <c r="C66" i="16"/>
  <c r="E70"/>
  <c r="F70" s="1"/>
  <c r="O70"/>
  <c r="K70"/>
  <c r="M70"/>
  <c r="I70"/>
  <c r="G70"/>
  <c r="AA70" i="15" s="1"/>
  <c r="C70" i="16"/>
  <c r="E74"/>
  <c r="F74" s="1"/>
  <c r="O74"/>
  <c r="K74"/>
  <c r="M74"/>
  <c r="I74"/>
  <c r="G74"/>
  <c r="AA74" i="15" s="1"/>
  <c r="C74" i="16"/>
  <c r="E78"/>
  <c r="F78" s="1"/>
  <c r="O78"/>
  <c r="K78"/>
  <c r="M78"/>
  <c r="I78"/>
  <c r="G78"/>
  <c r="AA78" i="15" s="1"/>
  <c r="C78" i="16"/>
  <c r="E82"/>
  <c r="F82" s="1"/>
  <c r="O82"/>
  <c r="K82"/>
  <c r="M82"/>
  <c r="I82"/>
  <c r="G82"/>
  <c r="AA82" i="15" s="1"/>
  <c r="C82" i="16"/>
  <c r="E86"/>
  <c r="F86" s="1"/>
  <c r="O86"/>
  <c r="K86"/>
  <c r="M86"/>
  <c r="I86"/>
  <c r="G86"/>
  <c r="AA86" i="15" s="1"/>
  <c r="C86" i="16"/>
  <c r="E90"/>
  <c r="F90" s="1"/>
  <c r="O90"/>
  <c r="P90" s="1"/>
  <c r="H90" i="15" s="1"/>
  <c r="K90" i="16"/>
  <c r="L90" s="1"/>
  <c r="F90" i="15" s="1"/>
  <c r="T90" s="1"/>
  <c r="M90" i="16"/>
  <c r="N90" s="1"/>
  <c r="G90" i="15" s="1"/>
  <c r="I90" i="16"/>
  <c r="J90" s="1"/>
  <c r="E90" i="15" s="1"/>
  <c r="G90" i="16"/>
  <c r="AA90" i="15" s="1"/>
  <c r="C90" i="16"/>
  <c r="J16" i="15"/>
  <c r="J24"/>
  <c r="J32"/>
  <c r="J40"/>
  <c r="J48"/>
  <c r="J56"/>
  <c r="J64"/>
  <c r="J72"/>
  <c r="J80"/>
  <c r="J88"/>
  <c r="K20"/>
  <c r="K28"/>
  <c r="K44"/>
  <c r="K60"/>
  <c r="K76"/>
  <c r="L16"/>
  <c r="L32"/>
  <c r="L48"/>
  <c r="L64"/>
  <c r="L80"/>
  <c r="I89"/>
  <c r="I81"/>
  <c r="I73"/>
  <c r="I65"/>
  <c r="I57"/>
  <c r="I49"/>
  <c r="I41"/>
  <c r="I33"/>
  <c r="I25"/>
  <c r="I17"/>
  <c r="J22"/>
  <c r="J30"/>
  <c r="J38"/>
  <c r="J46"/>
  <c r="J54"/>
  <c r="J62"/>
  <c r="J70"/>
  <c r="J78"/>
  <c r="J86"/>
  <c r="K18"/>
  <c r="K26"/>
  <c r="K40"/>
  <c r="K56"/>
  <c r="K72"/>
  <c r="K88"/>
  <c r="L28"/>
  <c r="L44"/>
  <c r="L60"/>
  <c r="L76"/>
  <c r="N20"/>
  <c r="N28"/>
  <c r="N36"/>
  <c r="N44"/>
  <c r="N52"/>
  <c r="N60"/>
  <c r="N68"/>
  <c r="N76"/>
  <c r="N84"/>
  <c r="O16"/>
  <c r="O20"/>
  <c r="O24"/>
  <c r="O28"/>
  <c r="O32"/>
  <c r="O36"/>
  <c r="O40"/>
  <c r="O44"/>
  <c r="O48"/>
  <c r="O52"/>
  <c r="O56"/>
  <c r="O60"/>
  <c r="O64"/>
  <c r="O68"/>
  <c r="O72"/>
  <c r="O76"/>
  <c r="O80"/>
  <c r="O84"/>
  <c r="O88"/>
  <c r="I90"/>
  <c r="I86"/>
  <c r="I82"/>
  <c r="I78"/>
  <c r="I74"/>
  <c r="I70"/>
  <c r="I66"/>
  <c r="I62"/>
  <c r="I58"/>
  <c r="I54"/>
  <c r="I50"/>
  <c r="I46"/>
  <c r="I42"/>
  <c r="I38"/>
  <c r="I34"/>
  <c r="I30"/>
  <c r="I26"/>
  <c r="I22"/>
  <c r="I18"/>
  <c r="J17"/>
  <c r="J21"/>
  <c r="J25"/>
  <c r="J29"/>
  <c r="J33"/>
  <c r="J37"/>
  <c r="J41"/>
  <c r="J45"/>
  <c r="J49"/>
  <c r="J53"/>
  <c r="J57"/>
  <c r="J61"/>
  <c r="J65"/>
  <c r="J69"/>
  <c r="J73"/>
  <c r="J77"/>
  <c r="J81"/>
  <c r="J85"/>
  <c r="J89"/>
  <c r="K17"/>
  <c r="K21"/>
  <c r="K25"/>
  <c r="K30"/>
  <c r="K38"/>
  <c r="K46"/>
  <c r="K54"/>
  <c r="K62"/>
  <c r="K70"/>
  <c r="K78"/>
  <c r="K86"/>
  <c r="L18"/>
  <c r="L26"/>
  <c r="L34"/>
  <c r="L42"/>
  <c r="L50"/>
  <c r="L58"/>
  <c r="L66"/>
  <c r="L74"/>
  <c r="L82"/>
  <c r="L90"/>
  <c r="N18"/>
  <c r="N26"/>
  <c r="N34"/>
  <c r="N42"/>
  <c r="N50"/>
  <c r="N58"/>
  <c r="N66"/>
  <c r="N74"/>
  <c r="N82"/>
  <c r="N90"/>
  <c r="K31"/>
  <c r="K35"/>
  <c r="K39"/>
  <c r="K43"/>
  <c r="K47"/>
  <c r="K51"/>
  <c r="K55"/>
  <c r="K59"/>
  <c r="K63"/>
  <c r="K67"/>
  <c r="K71"/>
  <c r="K75"/>
  <c r="K79"/>
  <c r="K83"/>
  <c r="K87"/>
  <c r="L15"/>
  <c r="L19"/>
  <c r="L23"/>
  <c r="L27"/>
  <c r="L31"/>
  <c r="L35"/>
  <c r="L39"/>
  <c r="L43"/>
  <c r="L47"/>
  <c r="L51"/>
  <c r="L55"/>
  <c r="L59"/>
  <c r="L63"/>
  <c r="L67"/>
  <c r="L71"/>
  <c r="L75"/>
  <c r="L79"/>
  <c r="L83"/>
  <c r="L87"/>
  <c r="N15"/>
  <c r="N19"/>
  <c r="N23"/>
  <c r="N27"/>
  <c r="N31"/>
  <c r="N35"/>
  <c r="N39"/>
  <c r="N43"/>
  <c r="N47"/>
  <c r="N51"/>
  <c r="N55"/>
  <c r="N59"/>
  <c r="N63"/>
  <c r="N67"/>
  <c r="N71"/>
  <c r="N75"/>
  <c r="N79"/>
  <c r="N83"/>
  <c r="N87"/>
  <c r="O15"/>
  <c r="O19"/>
  <c r="O23"/>
  <c r="O27"/>
  <c r="O31"/>
  <c r="O35"/>
  <c r="O39"/>
  <c r="O43"/>
  <c r="O47"/>
  <c r="O51"/>
  <c r="O55"/>
  <c r="O59"/>
  <c r="O63"/>
  <c r="O67"/>
  <c r="O71"/>
  <c r="O75"/>
  <c r="O79"/>
  <c r="O83"/>
  <c r="O87"/>
  <c r="I15"/>
  <c r="D17" i="16"/>
  <c r="B17" i="15" s="1"/>
  <c r="D89" i="16"/>
  <c r="B89" i="15" s="1"/>
  <c r="D85" i="16"/>
  <c r="B85" i="15" s="1"/>
  <c r="D81" i="16"/>
  <c r="B81" i="15" s="1"/>
  <c r="D77" i="16"/>
  <c r="B77" i="15" s="1"/>
  <c r="D73" i="16"/>
  <c r="B73" i="15" s="1"/>
  <c r="D69" i="16"/>
  <c r="B69" i="15" s="1"/>
  <c r="D65" i="16"/>
  <c r="B65" i="15" s="1"/>
  <c r="D61" i="16"/>
  <c r="B61" i="15" s="1"/>
  <c r="D57" i="16"/>
  <c r="B57" i="15" s="1"/>
  <c r="D53" i="16"/>
  <c r="B53" i="15" s="1"/>
  <c r="D49" i="16"/>
  <c r="B49" i="15" s="1"/>
  <c r="D45" i="16"/>
  <c r="B45" i="15" s="1"/>
  <c r="D41" i="16"/>
  <c r="B41" i="15" s="1"/>
  <c r="D37" i="16"/>
  <c r="B37" i="15" s="1"/>
  <c r="D33" i="16"/>
  <c r="B33" i="15" s="1"/>
  <c r="D29" i="16"/>
  <c r="B29" i="15" s="1"/>
  <c r="D25" i="16"/>
  <c r="B25" i="15" s="1"/>
  <c r="D21" i="16"/>
  <c r="B21" i="15" s="1"/>
  <c r="H89" i="16"/>
  <c r="H85"/>
  <c r="H81"/>
  <c r="H77"/>
  <c r="H73"/>
  <c r="H69"/>
  <c r="H65"/>
  <c r="H61"/>
  <c r="H57"/>
  <c r="H53"/>
  <c r="H49"/>
  <c r="H45"/>
  <c r="H41"/>
  <c r="H37"/>
  <c r="H33"/>
  <c r="H29"/>
  <c r="H25"/>
  <c r="H21"/>
  <c r="H17"/>
  <c r="J18"/>
  <c r="E18" i="15" s="1"/>
  <c r="J22" i="16"/>
  <c r="E22" i="15" s="1"/>
  <c r="J26" i="16"/>
  <c r="E26" i="15" s="1"/>
  <c r="J30" i="16"/>
  <c r="E30" i="15" s="1"/>
  <c r="J34" i="16"/>
  <c r="E34" i="15" s="1"/>
  <c r="J38" i="16"/>
  <c r="E38" i="15" s="1"/>
  <c r="J42" i="16"/>
  <c r="E42" i="15" s="1"/>
  <c r="J46" i="16"/>
  <c r="E46" i="15" s="1"/>
  <c r="J50" i="16"/>
  <c r="E50" i="15" s="1"/>
  <c r="J54" i="16"/>
  <c r="E54" i="15" s="1"/>
  <c r="J58" i="16"/>
  <c r="E58" i="15" s="1"/>
  <c r="J62" i="16"/>
  <c r="E62" i="15" s="1"/>
  <c r="J66" i="16"/>
  <c r="E66" i="15" s="1"/>
  <c r="J70" i="16"/>
  <c r="E70" i="15" s="1"/>
  <c r="J74" i="16"/>
  <c r="E74" i="15" s="1"/>
  <c r="J78" i="16"/>
  <c r="E78" i="15" s="1"/>
  <c r="J82" i="16"/>
  <c r="E82" i="15" s="1"/>
  <c r="J86" i="16"/>
  <c r="E86" i="15" s="1"/>
  <c r="L18" i="16"/>
  <c r="F18" i="15" s="1"/>
  <c r="L22" i="16"/>
  <c r="F22" i="15" s="1"/>
  <c r="T22" s="1"/>
  <c r="L26" i="16"/>
  <c r="F26" i="15" s="1"/>
  <c r="L30" i="16"/>
  <c r="F30" i="15" s="1"/>
  <c r="T30" s="1"/>
  <c r="L34" i="16"/>
  <c r="F34" i="15" s="1"/>
  <c r="L38" i="16"/>
  <c r="F38" i="15" s="1"/>
  <c r="T38" s="1"/>
  <c r="L42" i="16"/>
  <c r="F42" i="15" s="1"/>
  <c r="L46" i="16"/>
  <c r="F46" i="15" s="1"/>
  <c r="T46" s="1"/>
  <c r="L50" i="16"/>
  <c r="F50" i="15" s="1"/>
  <c r="L54" i="16"/>
  <c r="F54" i="15" s="1"/>
  <c r="T54" s="1"/>
  <c r="L58" i="16"/>
  <c r="F58" i="15" s="1"/>
  <c r="L62" i="16"/>
  <c r="F62" i="15" s="1"/>
  <c r="T62" s="1"/>
  <c r="L66" i="16"/>
  <c r="F66" i="15" s="1"/>
  <c r="L70" i="16"/>
  <c r="F70" i="15" s="1"/>
  <c r="T70" s="1"/>
  <c r="L74" i="16"/>
  <c r="F74" i="15" s="1"/>
  <c r="L78" i="16"/>
  <c r="F78" i="15" s="1"/>
  <c r="T78" s="1"/>
  <c r="L82" i="16"/>
  <c r="F82" i="15" s="1"/>
  <c r="L86" i="16"/>
  <c r="F86" i="15" s="1"/>
  <c r="T86" s="1"/>
  <c r="N18" i="16"/>
  <c r="G18" i="15" s="1"/>
  <c r="N22" i="16"/>
  <c r="G22" i="15" s="1"/>
  <c r="N26" i="16"/>
  <c r="G26" i="15" s="1"/>
  <c r="N30" i="16"/>
  <c r="G30" i="15" s="1"/>
  <c r="N34" i="16"/>
  <c r="G34" i="15" s="1"/>
  <c r="N38" i="16"/>
  <c r="G38" i="15" s="1"/>
  <c r="N42" i="16"/>
  <c r="G42" i="15" s="1"/>
  <c r="N46" i="16"/>
  <c r="G46" i="15" s="1"/>
  <c r="N50" i="16"/>
  <c r="G50" i="15" s="1"/>
  <c r="N54" i="16"/>
  <c r="G54" i="15" s="1"/>
  <c r="N58" i="16"/>
  <c r="G58" i="15" s="1"/>
  <c r="N62" i="16"/>
  <c r="G62" i="15" s="1"/>
  <c r="N66" i="16"/>
  <c r="G66" i="15" s="1"/>
  <c r="N70" i="16"/>
  <c r="G70" i="15" s="1"/>
  <c r="N74" i="16"/>
  <c r="G74" i="15" s="1"/>
  <c r="N78" i="16"/>
  <c r="G78" i="15" s="1"/>
  <c r="N82" i="16"/>
  <c r="G82" i="15" s="1"/>
  <c r="N86" i="16"/>
  <c r="G86" i="15" s="1"/>
  <c r="P18" i="16"/>
  <c r="H18" i="15" s="1"/>
  <c r="P22" i="16"/>
  <c r="H22" i="15" s="1"/>
  <c r="P26" i="16"/>
  <c r="H26" i="15" s="1"/>
  <c r="P30" i="16"/>
  <c r="H30" i="15" s="1"/>
  <c r="P34" i="16"/>
  <c r="H34" i="15" s="1"/>
  <c r="P38" i="16"/>
  <c r="H38" i="15" s="1"/>
  <c r="P42" i="16"/>
  <c r="H42" i="15" s="1"/>
  <c r="P46" i="16"/>
  <c r="H46" i="15" s="1"/>
  <c r="P50" i="16"/>
  <c r="H50" i="15" s="1"/>
  <c r="P54" i="16"/>
  <c r="H54" i="15" s="1"/>
  <c r="P58" i="16"/>
  <c r="H58" i="15" s="1"/>
  <c r="P62" i="16"/>
  <c r="H62" i="15" s="1"/>
  <c r="P66" i="16"/>
  <c r="H66" i="15" s="1"/>
  <c r="P70" i="16"/>
  <c r="H70" i="15" s="1"/>
  <c r="P74" i="16"/>
  <c r="H74" i="15" s="1"/>
  <c r="P78" i="16"/>
  <c r="H78" i="15" s="1"/>
  <c r="P82" i="16"/>
  <c r="H82" i="15" s="1"/>
  <c r="P86" i="16"/>
  <c r="H86" i="15" s="1"/>
  <c r="B91" i="13"/>
  <c r="B87"/>
  <c r="B83"/>
  <c r="B79"/>
  <c r="B75"/>
  <c r="B71"/>
  <c r="B67"/>
  <c r="B63"/>
  <c r="B59"/>
  <c r="B55"/>
  <c r="B51"/>
  <c r="B47"/>
  <c r="B43"/>
  <c r="B39"/>
  <c r="B35"/>
  <c r="B31"/>
  <c r="B27"/>
  <c r="B23"/>
  <c r="B38"/>
  <c r="B34"/>
  <c r="B32"/>
  <c r="U32" i="11" s="1"/>
  <c r="B30" i="13"/>
  <c r="B28"/>
  <c r="U28" i="11" s="1"/>
  <c r="B26" i="13"/>
  <c r="B22"/>
  <c r="B18"/>
  <c r="B16"/>
  <c r="U16" i="11" s="1"/>
  <c r="B15" i="13"/>
  <c r="B93"/>
  <c r="U93" i="11" s="1"/>
  <c r="B92" i="13"/>
  <c r="B90"/>
  <c r="B88"/>
  <c r="B86"/>
  <c r="B84"/>
  <c r="B82"/>
  <c r="B80"/>
  <c r="B78"/>
  <c r="B76"/>
  <c r="B74"/>
  <c r="B72"/>
  <c r="B70"/>
  <c r="B68"/>
  <c r="B66"/>
  <c r="B64"/>
  <c r="B62"/>
  <c r="B60"/>
  <c r="B58"/>
  <c r="B56"/>
  <c r="B54"/>
  <c r="B52"/>
  <c r="B50"/>
  <c r="B48"/>
  <c r="B46"/>
  <c r="B44"/>
  <c r="B42"/>
  <c r="B40"/>
  <c r="B36"/>
  <c r="U36" i="11" s="1"/>
  <c r="B24" i="13"/>
  <c r="B20"/>
  <c r="U20" i="11" s="1"/>
  <c r="X89" i="15"/>
  <c r="AD89" s="1"/>
  <c r="X87"/>
  <c r="X85"/>
  <c r="AD85" s="1"/>
  <c r="X83"/>
  <c r="X81"/>
  <c r="AD81" s="1"/>
  <c r="X79"/>
  <c r="X77"/>
  <c r="AD77" s="1"/>
  <c r="X75"/>
  <c r="X73"/>
  <c r="AD73" s="1"/>
  <c r="X71"/>
  <c r="X69"/>
  <c r="AD69" s="1"/>
  <c r="X67"/>
  <c r="X65"/>
  <c r="AD65" s="1"/>
  <c r="X63"/>
  <c r="X61"/>
  <c r="AD61" s="1"/>
  <c r="X59"/>
  <c r="X57"/>
  <c r="AD57" s="1"/>
  <c r="X55"/>
  <c r="X53"/>
  <c r="AD53" s="1"/>
  <c r="X51"/>
  <c r="X49"/>
  <c r="AD49" s="1"/>
  <c r="X47"/>
  <c r="X45"/>
  <c r="AD45" s="1"/>
  <c r="X43"/>
  <c r="X41"/>
  <c r="AD41" s="1"/>
  <c r="X39"/>
  <c r="X37"/>
  <c r="AD37" s="1"/>
  <c r="X35"/>
  <c r="X33"/>
  <c r="AD33" s="1"/>
  <c r="X31"/>
  <c r="X29"/>
  <c r="AD29" s="1"/>
  <c r="X27"/>
  <c r="X25"/>
  <c r="AD25" s="1"/>
  <c r="X23"/>
  <c r="X21"/>
  <c r="AD21" s="1"/>
  <c r="X19"/>
  <c r="X17"/>
  <c r="AD17" s="1"/>
  <c r="X15"/>
  <c r="X88"/>
  <c r="X84"/>
  <c r="X80"/>
  <c r="X76"/>
  <c r="X72"/>
  <c r="X68"/>
  <c r="X64"/>
  <c r="X60"/>
  <c r="X56"/>
  <c r="X52"/>
  <c r="X48"/>
  <c r="X44"/>
  <c r="X40"/>
  <c r="X36"/>
  <c r="X32"/>
  <c r="X28"/>
  <c r="X24"/>
  <c r="X20"/>
  <c r="X16"/>
  <c r="X86"/>
  <c r="AD86" s="1"/>
  <c r="X78"/>
  <c r="AD78" s="1"/>
  <c r="X70"/>
  <c r="AD70" s="1"/>
  <c r="X62"/>
  <c r="AD62" s="1"/>
  <c r="X54"/>
  <c r="AD54" s="1"/>
  <c r="X46"/>
  <c r="AD46" s="1"/>
  <c r="X38"/>
  <c r="AD38" s="1"/>
  <c r="X30"/>
  <c r="AD30" s="1"/>
  <c r="X22"/>
  <c r="AD22" s="1"/>
  <c r="X90"/>
  <c r="AD90" s="1"/>
  <c r="X82"/>
  <c r="AD82" s="1"/>
  <c r="X74"/>
  <c r="AD74" s="1"/>
  <c r="X66"/>
  <c r="AD66" s="1"/>
  <c r="X58"/>
  <c r="AD58" s="1"/>
  <c r="X50"/>
  <c r="AD50" s="1"/>
  <c r="X42"/>
  <c r="AD42" s="1"/>
  <c r="X34"/>
  <c r="AD34" s="1"/>
  <c r="X26"/>
  <c r="AD26" s="1"/>
  <c r="X18"/>
  <c r="AD18" s="1"/>
  <c r="Y89"/>
  <c r="Y87"/>
  <c r="Y85"/>
  <c r="Y83"/>
  <c r="Y81"/>
  <c r="Y79"/>
  <c r="Y77"/>
  <c r="Y75"/>
  <c r="Y73"/>
  <c r="Y71"/>
  <c r="Y69"/>
  <c r="Y67"/>
  <c r="Y65"/>
  <c r="Y63"/>
  <c r="Y61"/>
  <c r="Y59"/>
  <c r="Y57"/>
  <c r="Y55"/>
  <c r="Y53"/>
  <c r="Y51"/>
  <c r="Y49"/>
  <c r="Y47"/>
  <c r="Y45"/>
  <c r="Y43"/>
  <c r="Y41"/>
  <c r="Y39"/>
  <c r="Y37"/>
  <c r="Y35"/>
  <c r="Y33"/>
  <c r="Y31"/>
  <c r="Y29"/>
  <c r="Y27"/>
  <c r="Y25"/>
  <c r="Y23"/>
  <c r="Y21"/>
  <c r="Y19"/>
  <c r="Y17"/>
  <c r="Y15"/>
  <c r="Y88"/>
  <c r="Y84"/>
  <c r="Y80"/>
  <c r="Y76"/>
  <c r="Y72"/>
  <c r="Y68"/>
  <c r="Y64"/>
  <c r="Y60"/>
  <c r="Y56"/>
  <c r="Y52"/>
  <c r="Y48"/>
  <c r="Y44"/>
  <c r="Y40"/>
  <c r="Y36"/>
  <c r="Y32"/>
  <c r="Y28"/>
  <c r="Y24"/>
  <c r="Y20"/>
  <c r="Y16"/>
  <c r="Y90"/>
  <c r="Y82"/>
  <c r="Y74"/>
  <c r="Y66"/>
  <c r="Y58"/>
  <c r="Y50"/>
  <c r="Y42"/>
  <c r="Y34"/>
  <c r="Y26"/>
  <c r="Y18"/>
  <c r="Y86"/>
  <c r="Y78"/>
  <c r="Y70"/>
  <c r="Y62"/>
  <c r="Y54"/>
  <c r="Y46"/>
  <c r="Y38"/>
  <c r="Y30"/>
  <c r="Y22"/>
  <c r="E19" i="16"/>
  <c r="F19" s="1"/>
  <c r="M19"/>
  <c r="I19"/>
  <c r="G19"/>
  <c r="AA19" i="15" s="1"/>
  <c r="C19" i="16"/>
  <c r="D19" s="1"/>
  <c r="B19" i="15" s="1"/>
  <c r="O19" i="16"/>
  <c r="K19"/>
  <c r="E23"/>
  <c r="F23" s="1"/>
  <c r="M23"/>
  <c r="I23"/>
  <c r="G23"/>
  <c r="AA23" i="15" s="1"/>
  <c r="C23" i="16"/>
  <c r="D23" s="1"/>
  <c r="B23" i="15" s="1"/>
  <c r="O23" i="16"/>
  <c r="K23"/>
  <c r="E27"/>
  <c r="F27" s="1"/>
  <c r="M27"/>
  <c r="I27"/>
  <c r="G27"/>
  <c r="AA27" i="15" s="1"/>
  <c r="C27" i="16"/>
  <c r="D27" s="1"/>
  <c r="B27" i="15" s="1"/>
  <c r="O27" i="16"/>
  <c r="K27"/>
  <c r="E31"/>
  <c r="F31" s="1"/>
  <c r="M31"/>
  <c r="I31"/>
  <c r="G31"/>
  <c r="AA31" i="15" s="1"/>
  <c r="C31" i="16"/>
  <c r="D31" s="1"/>
  <c r="B31" i="15" s="1"/>
  <c r="O31" i="16"/>
  <c r="K31"/>
  <c r="E35"/>
  <c r="F35" s="1"/>
  <c r="M35"/>
  <c r="I35"/>
  <c r="G35"/>
  <c r="AA35" i="15" s="1"/>
  <c r="C35" i="16"/>
  <c r="D35" s="1"/>
  <c r="B35" i="15" s="1"/>
  <c r="O35" i="16"/>
  <c r="K35"/>
  <c r="E39"/>
  <c r="F39" s="1"/>
  <c r="M39"/>
  <c r="I39"/>
  <c r="G39"/>
  <c r="AA39" i="15" s="1"/>
  <c r="C39" i="16"/>
  <c r="D39" s="1"/>
  <c r="B39" i="15" s="1"/>
  <c r="O39" i="16"/>
  <c r="K39"/>
  <c r="E43"/>
  <c r="F43" s="1"/>
  <c r="M43"/>
  <c r="I43"/>
  <c r="G43"/>
  <c r="AA43" i="15" s="1"/>
  <c r="O43" i="16"/>
  <c r="K43"/>
  <c r="C43"/>
  <c r="D43" s="1"/>
  <c r="B43" i="15" s="1"/>
  <c r="E47" i="16"/>
  <c r="F47" s="1"/>
  <c r="M47"/>
  <c r="I47"/>
  <c r="G47"/>
  <c r="AA47" i="15" s="1"/>
  <c r="O47" i="16"/>
  <c r="K47"/>
  <c r="C47"/>
  <c r="D47" s="1"/>
  <c r="B47" i="15" s="1"/>
  <c r="E51" i="16"/>
  <c r="F51" s="1"/>
  <c r="M51"/>
  <c r="I51"/>
  <c r="G51"/>
  <c r="AA51" i="15" s="1"/>
  <c r="O51" i="16"/>
  <c r="K51"/>
  <c r="C51"/>
  <c r="D51" s="1"/>
  <c r="B51" i="15" s="1"/>
  <c r="E55" i="16"/>
  <c r="F55" s="1"/>
  <c r="M55"/>
  <c r="I55"/>
  <c r="G55"/>
  <c r="AA55" i="15" s="1"/>
  <c r="O55" i="16"/>
  <c r="K55"/>
  <c r="C55"/>
  <c r="D55" s="1"/>
  <c r="B55" i="15" s="1"/>
  <c r="P55" s="1"/>
  <c r="E59" i="16"/>
  <c r="F59" s="1"/>
  <c r="M59"/>
  <c r="I59"/>
  <c r="G59"/>
  <c r="AA59" i="15" s="1"/>
  <c r="O59" i="16"/>
  <c r="K59"/>
  <c r="C59"/>
  <c r="D59" s="1"/>
  <c r="B59" i="15" s="1"/>
  <c r="E63" i="16"/>
  <c r="F63" s="1"/>
  <c r="M63"/>
  <c r="I63"/>
  <c r="G63"/>
  <c r="AA63" i="15" s="1"/>
  <c r="O63" i="16"/>
  <c r="K63"/>
  <c r="C63"/>
  <c r="D63" s="1"/>
  <c r="B63" i="15" s="1"/>
  <c r="P63" s="1"/>
  <c r="E67" i="16"/>
  <c r="F67" s="1"/>
  <c r="M67"/>
  <c r="I67"/>
  <c r="G67"/>
  <c r="AA67" i="15" s="1"/>
  <c r="O67" i="16"/>
  <c r="K67"/>
  <c r="C67"/>
  <c r="D67" s="1"/>
  <c r="B67" i="15" s="1"/>
  <c r="E71" i="16"/>
  <c r="F71" s="1"/>
  <c r="M71"/>
  <c r="I71"/>
  <c r="G71"/>
  <c r="AA71" i="15" s="1"/>
  <c r="O71" i="16"/>
  <c r="K71"/>
  <c r="C71"/>
  <c r="D71" s="1"/>
  <c r="B71" i="15" s="1"/>
  <c r="P71" s="1"/>
  <c r="E75" i="16"/>
  <c r="F75" s="1"/>
  <c r="M75"/>
  <c r="I75"/>
  <c r="G75"/>
  <c r="AA75" i="15" s="1"/>
  <c r="O75" i="16"/>
  <c r="K75"/>
  <c r="C75"/>
  <c r="D75" s="1"/>
  <c r="B75" i="15" s="1"/>
  <c r="E79" i="16"/>
  <c r="F79" s="1"/>
  <c r="M79"/>
  <c r="I79"/>
  <c r="G79"/>
  <c r="AA79" i="15" s="1"/>
  <c r="O79" i="16"/>
  <c r="K79"/>
  <c r="C79"/>
  <c r="D79" s="1"/>
  <c r="B79" i="15" s="1"/>
  <c r="P79" s="1"/>
  <c r="E83" i="16"/>
  <c r="F83" s="1"/>
  <c r="M83"/>
  <c r="I83"/>
  <c r="G83"/>
  <c r="AA83" i="15" s="1"/>
  <c r="O83" i="16"/>
  <c r="K83"/>
  <c r="C83"/>
  <c r="D83" s="1"/>
  <c r="B83" i="15" s="1"/>
  <c r="E87" i="16"/>
  <c r="F87" s="1"/>
  <c r="M87"/>
  <c r="I87"/>
  <c r="G87"/>
  <c r="AA87" i="15" s="1"/>
  <c r="O87" i="16"/>
  <c r="K87"/>
  <c r="C87"/>
  <c r="D87" s="1"/>
  <c r="B87" i="15" s="1"/>
  <c r="P87" s="1"/>
  <c r="E15" i="16"/>
  <c r="F15" s="1"/>
  <c r="M15"/>
  <c r="I15"/>
  <c r="O15"/>
  <c r="K15"/>
  <c r="G15"/>
  <c r="AA15" i="15" s="1"/>
  <c r="C15" i="16"/>
  <c r="D15" s="1"/>
  <c r="B15" i="15" s="1"/>
  <c r="O16" i="16"/>
  <c r="P16" s="1"/>
  <c r="H16" i="15" s="1"/>
  <c r="K16" i="16"/>
  <c r="L16" s="1"/>
  <c r="F16" i="15" s="1"/>
  <c r="T16" s="1"/>
  <c r="G16" i="16"/>
  <c r="AA16" i="15" s="1"/>
  <c r="M16" i="16"/>
  <c r="N16" s="1"/>
  <c r="G16" i="15" s="1"/>
  <c r="I16" i="16"/>
  <c r="J16" s="1"/>
  <c r="E16" i="15" s="1"/>
  <c r="E16" i="16"/>
  <c r="F16" s="1"/>
  <c r="C16"/>
  <c r="E20"/>
  <c r="F20" s="1"/>
  <c r="O20"/>
  <c r="P20" s="1"/>
  <c r="H20" i="15" s="1"/>
  <c r="K20" i="16"/>
  <c r="L20" s="1"/>
  <c r="F20" i="15" s="1"/>
  <c r="T20" s="1"/>
  <c r="M20" i="16"/>
  <c r="N20" s="1"/>
  <c r="G20" i="15" s="1"/>
  <c r="I20" i="16"/>
  <c r="J20" s="1"/>
  <c r="E20" i="15" s="1"/>
  <c r="G20" i="16"/>
  <c r="AA20" i="15" s="1"/>
  <c r="C20" i="16"/>
  <c r="E24"/>
  <c r="F24" s="1"/>
  <c r="O24"/>
  <c r="P24" s="1"/>
  <c r="H24" i="15" s="1"/>
  <c r="K24" i="16"/>
  <c r="L24" s="1"/>
  <c r="F24" i="15" s="1"/>
  <c r="T24" s="1"/>
  <c r="M24" i="16"/>
  <c r="N24" s="1"/>
  <c r="G24" i="15" s="1"/>
  <c r="I24" i="16"/>
  <c r="J24" s="1"/>
  <c r="E24" i="15" s="1"/>
  <c r="G24" i="16"/>
  <c r="AA24" i="15" s="1"/>
  <c r="C24" i="16"/>
  <c r="E28"/>
  <c r="F28" s="1"/>
  <c r="O28"/>
  <c r="P28" s="1"/>
  <c r="H28" i="15" s="1"/>
  <c r="K28" i="16"/>
  <c r="L28" s="1"/>
  <c r="F28" i="15" s="1"/>
  <c r="T28" s="1"/>
  <c r="M28" i="16"/>
  <c r="N28" s="1"/>
  <c r="G28" i="15" s="1"/>
  <c r="I28" i="16"/>
  <c r="J28" s="1"/>
  <c r="E28" i="15" s="1"/>
  <c r="G28" i="16"/>
  <c r="AA28" i="15" s="1"/>
  <c r="C28" i="16"/>
  <c r="E32"/>
  <c r="F32" s="1"/>
  <c r="O32"/>
  <c r="P32" s="1"/>
  <c r="H32" i="15" s="1"/>
  <c r="K32" i="16"/>
  <c r="L32" s="1"/>
  <c r="F32" i="15" s="1"/>
  <c r="T32" s="1"/>
  <c r="M32" i="16"/>
  <c r="N32" s="1"/>
  <c r="G32" i="15" s="1"/>
  <c r="I32" i="16"/>
  <c r="J32" s="1"/>
  <c r="E32" i="15" s="1"/>
  <c r="G32" i="16"/>
  <c r="AA32" i="15" s="1"/>
  <c r="C32" i="16"/>
  <c r="E36"/>
  <c r="F36" s="1"/>
  <c r="O36"/>
  <c r="P36" s="1"/>
  <c r="H36" i="15" s="1"/>
  <c r="K36" i="16"/>
  <c r="L36" s="1"/>
  <c r="F36" i="15" s="1"/>
  <c r="T36" s="1"/>
  <c r="M36" i="16"/>
  <c r="N36" s="1"/>
  <c r="G36" i="15" s="1"/>
  <c r="I36" i="16"/>
  <c r="J36" s="1"/>
  <c r="E36" i="15" s="1"/>
  <c r="G36" i="16"/>
  <c r="AA36" i="15" s="1"/>
  <c r="C36" i="16"/>
  <c r="E40"/>
  <c r="F40" s="1"/>
  <c r="O40"/>
  <c r="P40" s="1"/>
  <c r="H40" i="15" s="1"/>
  <c r="K40" i="16"/>
  <c r="L40" s="1"/>
  <c r="F40" i="15" s="1"/>
  <c r="T40" s="1"/>
  <c r="M40" i="16"/>
  <c r="N40" s="1"/>
  <c r="G40" i="15" s="1"/>
  <c r="I40" i="16"/>
  <c r="J40" s="1"/>
  <c r="E40" i="15" s="1"/>
  <c r="G40" i="16"/>
  <c r="AA40" i="15" s="1"/>
  <c r="C40" i="16"/>
  <c r="E44"/>
  <c r="F44" s="1"/>
  <c r="O44"/>
  <c r="P44" s="1"/>
  <c r="H44" i="15" s="1"/>
  <c r="K44" i="16"/>
  <c r="L44" s="1"/>
  <c r="F44" i="15" s="1"/>
  <c r="T44" s="1"/>
  <c r="M44" i="16"/>
  <c r="N44" s="1"/>
  <c r="G44" i="15" s="1"/>
  <c r="I44" i="16"/>
  <c r="J44" s="1"/>
  <c r="E44" i="15" s="1"/>
  <c r="G44" i="16"/>
  <c r="AA44" i="15" s="1"/>
  <c r="C44" i="16"/>
  <c r="E48"/>
  <c r="F48" s="1"/>
  <c r="O48"/>
  <c r="P48" s="1"/>
  <c r="H48" i="15" s="1"/>
  <c r="K48" i="16"/>
  <c r="L48" s="1"/>
  <c r="F48" i="15" s="1"/>
  <c r="T48" s="1"/>
  <c r="M48" i="16"/>
  <c r="N48" s="1"/>
  <c r="G48" i="15" s="1"/>
  <c r="I48" i="16"/>
  <c r="J48" s="1"/>
  <c r="E48" i="15" s="1"/>
  <c r="G48" i="16"/>
  <c r="AA48" i="15" s="1"/>
  <c r="C48" i="16"/>
  <c r="E52"/>
  <c r="F52" s="1"/>
  <c r="O52"/>
  <c r="P52" s="1"/>
  <c r="H52" i="15" s="1"/>
  <c r="K52" i="16"/>
  <c r="L52" s="1"/>
  <c r="F52" i="15" s="1"/>
  <c r="T52" s="1"/>
  <c r="M52" i="16"/>
  <c r="N52" s="1"/>
  <c r="G52" i="15" s="1"/>
  <c r="I52" i="16"/>
  <c r="J52" s="1"/>
  <c r="E52" i="15" s="1"/>
  <c r="G52" i="16"/>
  <c r="AA52" i="15" s="1"/>
  <c r="C52" i="16"/>
  <c r="E56"/>
  <c r="F56" s="1"/>
  <c r="O56"/>
  <c r="P56" s="1"/>
  <c r="H56" i="15" s="1"/>
  <c r="K56" i="16"/>
  <c r="L56" s="1"/>
  <c r="F56" i="15" s="1"/>
  <c r="T56" s="1"/>
  <c r="M56" i="16"/>
  <c r="N56" s="1"/>
  <c r="G56" i="15" s="1"/>
  <c r="I56" i="16"/>
  <c r="J56" s="1"/>
  <c r="E56" i="15" s="1"/>
  <c r="G56" i="16"/>
  <c r="AA56" i="15" s="1"/>
  <c r="C56" i="16"/>
  <c r="E60"/>
  <c r="F60" s="1"/>
  <c r="O60"/>
  <c r="P60" s="1"/>
  <c r="H60" i="15" s="1"/>
  <c r="K60" i="16"/>
  <c r="L60" s="1"/>
  <c r="F60" i="15" s="1"/>
  <c r="T60" s="1"/>
  <c r="M60" i="16"/>
  <c r="N60" s="1"/>
  <c r="G60" i="15" s="1"/>
  <c r="I60" i="16"/>
  <c r="J60" s="1"/>
  <c r="E60" i="15" s="1"/>
  <c r="G60" i="16"/>
  <c r="AA60" i="15" s="1"/>
  <c r="C60" i="16"/>
  <c r="E64"/>
  <c r="F64" s="1"/>
  <c r="O64"/>
  <c r="P64" s="1"/>
  <c r="H64" i="15" s="1"/>
  <c r="K64" i="16"/>
  <c r="L64" s="1"/>
  <c r="F64" i="15" s="1"/>
  <c r="T64" s="1"/>
  <c r="M64" i="16"/>
  <c r="N64" s="1"/>
  <c r="G64" i="15" s="1"/>
  <c r="I64" i="16"/>
  <c r="J64" s="1"/>
  <c r="E64" i="15" s="1"/>
  <c r="G64" i="16"/>
  <c r="AA64" i="15" s="1"/>
  <c r="C64" i="16"/>
  <c r="E68"/>
  <c r="F68" s="1"/>
  <c r="O68"/>
  <c r="P68" s="1"/>
  <c r="H68" i="15" s="1"/>
  <c r="K68" i="16"/>
  <c r="L68" s="1"/>
  <c r="F68" i="15" s="1"/>
  <c r="T68" s="1"/>
  <c r="M68" i="16"/>
  <c r="N68" s="1"/>
  <c r="G68" i="15" s="1"/>
  <c r="I68" i="16"/>
  <c r="J68" s="1"/>
  <c r="E68" i="15" s="1"/>
  <c r="G68" i="16"/>
  <c r="AA68" i="15" s="1"/>
  <c r="C68" i="16"/>
  <c r="E72"/>
  <c r="F72" s="1"/>
  <c r="O72"/>
  <c r="P72" s="1"/>
  <c r="H72" i="15" s="1"/>
  <c r="K72" i="16"/>
  <c r="L72" s="1"/>
  <c r="F72" i="15" s="1"/>
  <c r="T72" s="1"/>
  <c r="M72" i="16"/>
  <c r="N72" s="1"/>
  <c r="G72" i="15" s="1"/>
  <c r="I72" i="16"/>
  <c r="J72" s="1"/>
  <c r="E72" i="15" s="1"/>
  <c r="G72" i="16"/>
  <c r="AA72" i="15" s="1"/>
  <c r="C72" i="16"/>
  <c r="E76"/>
  <c r="F76" s="1"/>
  <c r="O76"/>
  <c r="P76" s="1"/>
  <c r="H76" i="15" s="1"/>
  <c r="K76" i="16"/>
  <c r="L76" s="1"/>
  <c r="F76" i="15" s="1"/>
  <c r="T76" s="1"/>
  <c r="M76" i="16"/>
  <c r="N76" s="1"/>
  <c r="G76" i="15" s="1"/>
  <c r="I76" i="16"/>
  <c r="J76" s="1"/>
  <c r="E76" i="15" s="1"/>
  <c r="G76" i="16"/>
  <c r="AA76" i="15" s="1"/>
  <c r="C76" i="16"/>
  <c r="E80"/>
  <c r="F80" s="1"/>
  <c r="O80"/>
  <c r="P80" s="1"/>
  <c r="H80" i="15" s="1"/>
  <c r="K80" i="16"/>
  <c r="L80" s="1"/>
  <c r="F80" i="15" s="1"/>
  <c r="T80" s="1"/>
  <c r="M80" i="16"/>
  <c r="N80" s="1"/>
  <c r="G80" i="15" s="1"/>
  <c r="I80" i="16"/>
  <c r="J80" s="1"/>
  <c r="E80" i="15" s="1"/>
  <c r="G80" i="16"/>
  <c r="AA80" i="15" s="1"/>
  <c r="C80" i="16"/>
  <c r="E84"/>
  <c r="F84" s="1"/>
  <c r="O84"/>
  <c r="P84" s="1"/>
  <c r="H84" i="15" s="1"/>
  <c r="K84" i="16"/>
  <c r="L84" s="1"/>
  <c r="F84" i="15" s="1"/>
  <c r="T84" s="1"/>
  <c r="M84" i="16"/>
  <c r="N84" s="1"/>
  <c r="G84" i="15" s="1"/>
  <c r="I84" i="16"/>
  <c r="J84" s="1"/>
  <c r="E84" i="15" s="1"/>
  <c r="G84" i="16"/>
  <c r="AA84" i="15" s="1"/>
  <c r="C84" i="16"/>
  <c r="E88"/>
  <c r="F88" s="1"/>
  <c r="O88"/>
  <c r="P88" s="1"/>
  <c r="H88" i="15" s="1"/>
  <c r="K88" i="16"/>
  <c r="L88" s="1"/>
  <c r="F88" i="15" s="1"/>
  <c r="T88" s="1"/>
  <c r="M88" i="16"/>
  <c r="N88" s="1"/>
  <c r="G88" i="15" s="1"/>
  <c r="I88" i="16"/>
  <c r="J88" s="1"/>
  <c r="E88" i="15" s="1"/>
  <c r="G88" i="16"/>
  <c r="AA88" i="15" s="1"/>
  <c r="C88" i="16"/>
  <c r="I16" i="15"/>
  <c r="I83"/>
  <c r="I75"/>
  <c r="I67"/>
  <c r="I59"/>
  <c r="I51"/>
  <c r="I43"/>
  <c r="I35"/>
  <c r="I27"/>
  <c r="I19"/>
  <c r="J20"/>
  <c r="J28"/>
  <c r="J36"/>
  <c r="J44"/>
  <c r="J52"/>
  <c r="J60"/>
  <c r="J68"/>
  <c r="J76"/>
  <c r="J84"/>
  <c r="K16"/>
  <c r="K24"/>
  <c r="K36"/>
  <c r="K52"/>
  <c r="K68"/>
  <c r="K84"/>
  <c r="L24"/>
  <c r="L40"/>
  <c r="L56"/>
  <c r="L72"/>
  <c r="L88"/>
  <c r="I85"/>
  <c r="P85" s="1"/>
  <c r="I77"/>
  <c r="P77" s="1"/>
  <c r="I69"/>
  <c r="P69" s="1"/>
  <c r="I61"/>
  <c r="P61" s="1"/>
  <c r="I53"/>
  <c r="P53" s="1"/>
  <c r="I45"/>
  <c r="I37"/>
  <c r="I29"/>
  <c r="I21"/>
  <c r="J18"/>
  <c r="J26"/>
  <c r="J34"/>
  <c r="J42"/>
  <c r="J50"/>
  <c r="J58"/>
  <c r="J66"/>
  <c r="J74"/>
  <c r="J82"/>
  <c r="J90"/>
  <c r="K22"/>
  <c r="K32"/>
  <c r="K48"/>
  <c r="K64"/>
  <c r="K80"/>
  <c r="L20"/>
  <c r="L36"/>
  <c r="L52"/>
  <c r="L68"/>
  <c r="L84"/>
  <c r="N16"/>
  <c r="N24"/>
  <c r="N32"/>
  <c r="N40"/>
  <c r="N48"/>
  <c r="N56"/>
  <c r="N64"/>
  <c r="N72"/>
  <c r="N80"/>
  <c r="N88"/>
  <c r="O18"/>
  <c r="V18" s="1"/>
  <c r="O22"/>
  <c r="V22" s="1"/>
  <c r="O26"/>
  <c r="V26" s="1"/>
  <c r="O30"/>
  <c r="V30" s="1"/>
  <c r="O34"/>
  <c r="V34" s="1"/>
  <c r="O38"/>
  <c r="V38" s="1"/>
  <c r="O42"/>
  <c r="V42" s="1"/>
  <c r="O46"/>
  <c r="V46" s="1"/>
  <c r="O50"/>
  <c r="V50" s="1"/>
  <c r="O54"/>
  <c r="V54" s="1"/>
  <c r="O58"/>
  <c r="V58" s="1"/>
  <c r="O62"/>
  <c r="V62" s="1"/>
  <c r="O66"/>
  <c r="V66" s="1"/>
  <c r="O70"/>
  <c r="V70" s="1"/>
  <c r="O74"/>
  <c r="V74" s="1"/>
  <c r="O78"/>
  <c r="V78" s="1"/>
  <c r="O82"/>
  <c r="V82" s="1"/>
  <c r="O86"/>
  <c r="V86" s="1"/>
  <c r="O90"/>
  <c r="I88"/>
  <c r="I84"/>
  <c r="I80"/>
  <c r="I76"/>
  <c r="I72"/>
  <c r="I68"/>
  <c r="I64"/>
  <c r="I60"/>
  <c r="I56"/>
  <c r="I52"/>
  <c r="I48"/>
  <c r="I44"/>
  <c r="I40"/>
  <c r="I36"/>
  <c r="I32"/>
  <c r="I28"/>
  <c r="I24"/>
  <c r="J15"/>
  <c r="J19"/>
  <c r="J23"/>
  <c r="J27"/>
  <c r="J31"/>
  <c r="J35"/>
  <c r="J39"/>
  <c r="J43"/>
  <c r="J47"/>
  <c r="J51"/>
  <c r="J55"/>
  <c r="J59"/>
  <c r="J63"/>
  <c r="J67"/>
  <c r="J71"/>
  <c r="J75"/>
  <c r="J79"/>
  <c r="J83"/>
  <c r="K15"/>
  <c r="K19"/>
  <c r="K23"/>
  <c r="K27"/>
  <c r="K34"/>
  <c r="K42"/>
  <c r="K50"/>
  <c r="K58"/>
  <c r="K66"/>
  <c r="K74"/>
  <c r="K82"/>
  <c r="K90"/>
  <c r="L22"/>
  <c r="S22" s="1"/>
  <c r="L30"/>
  <c r="S30" s="1"/>
  <c r="L38"/>
  <c r="S38" s="1"/>
  <c r="L46"/>
  <c r="S46" s="1"/>
  <c r="L54"/>
  <c r="S54" s="1"/>
  <c r="L62"/>
  <c r="S62" s="1"/>
  <c r="L70"/>
  <c r="S70" s="1"/>
  <c r="L78"/>
  <c r="S78" s="1"/>
  <c r="L86"/>
  <c r="S86" s="1"/>
  <c r="T18"/>
  <c r="T26"/>
  <c r="T34"/>
  <c r="T42"/>
  <c r="T50"/>
  <c r="T58"/>
  <c r="T66"/>
  <c r="T74"/>
  <c r="T82"/>
  <c r="N22"/>
  <c r="U22" s="1"/>
  <c r="N30"/>
  <c r="U30" s="1"/>
  <c r="N38"/>
  <c r="U38" s="1"/>
  <c r="N46"/>
  <c r="U46" s="1"/>
  <c r="N54"/>
  <c r="U54" s="1"/>
  <c r="N62"/>
  <c r="U62" s="1"/>
  <c r="N70"/>
  <c r="U70" s="1"/>
  <c r="N78"/>
  <c r="U78" s="1"/>
  <c r="N86"/>
  <c r="U86" s="1"/>
  <c r="K29"/>
  <c r="K33"/>
  <c r="K37"/>
  <c r="K41"/>
  <c r="K45"/>
  <c r="K49"/>
  <c r="K53"/>
  <c r="K57"/>
  <c r="K61"/>
  <c r="K65"/>
  <c r="K69"/>
  <c r="K73"/>
  <c r="K77"/>
  <c r="K81"/>
  <c r="K85"/>
  <c r="L17"/>
  <c r="L21"/>
  <c r="L25"/>
  <c r="L29"/>
  <c r="L33"/>
  <c r="L37"/>
  <c r="L41"/>
  <c r="L45"/>
  <c r="L49"/>
  <c r="L53"/>
  <c r="L57"/>
  <c r="L61"/>
  <c r="L65"/>
  <c r="L69"/>
  <c r="L73"/>
  <c r="L77"/>
  <c r="L81"/>
  <c r="L85"/>
  <c r="N17"/>
  <c r="N21"/>
  <c r="N25"/>
  <c r="N29"/>
  <c r="N33"/>
  <c r="N37"/>
  <c r="N41"/>
  <c r="N45"/>
  <c r="N49"/>
  <c r="N53"/>
  <c r="N57"/>
  <c r="N61"/>
  <c r="N65"/>
  <c r="N69"/>
  <c r="N73"/>
  <c r="N77"/>
  <c r="N81"/>
  <c r="N85"/>
  <c r="O17"/>
  <c r="O21"/>
  <c r="O25"/>
  <c r="O29"/>
  <c r="O33"/>
  <c r="O37"/>
  <c r="O41"/>
  <c r="O45"/>
  <c r="O49"/>
  <c r="O53"/>
  <c r="O57"/>
  <c r="O61"/>
  <c r="O65"/>
  <c r="O69"/>
  <c r="O73"/>
  <c r="O77"/>
  <c r="O81"/>
  <c r="O85"/>
  <c r="D16" i="16"/>
  <c r="B16" i="15" s="1"/>
  <c r="D90" i="16"/>
  <c r="B90" i="15" s="1"/>
  <c r="D88" i="16"/>
  <c r="B88" i="15" s="1"/>
  <c r="D86" i="16"/>
  <c r="B86" i="15" s="1"/>
  <c r="D84" i="16"/>
  <c r="B84" i="15" s="1"/>
  <c r="D82" i="16"/>
  <c r="B82" i="15" s="1"/>
  <c r="D80" i="16"/>
  <c r="B80" i="15" s="1"/>
  <c r="D78" i="16"/>
  <c r="B78" i="15" s="1"/>
  <c r="D76" i="16"/>
  <c r="B76" i="15" s="1"/>
  <c r="D74" i="16"/>
  <c r="B74" i="15" s="1"/>
  <c r="D72" i="16"/>
  <c r="B72" i="15" s="1"/>
  <c r="D70" i="16"/>
  <c r="B70" i="15" s="1"/>
  <c r="D68" i="16"/>
  <c r="B68" i="15" s="1"/>
  <c r="D66" i="16"/>
  <c r="B66" i="15" s="1"/>
  <c r="D64" i="16"/>
  <c r="B64" i="15" s="1"/>
  <c r="D62" i="16"/>
  <c r="B62" i="15" s="1"/>
  <c r="D60" i="16"/>
  <c r="B60" i="15" s="1"/>
  <c r="D58" i="16"/>
  <c r="B58" i="15" s="1"/>
  <c r="D56" i="16"/>
  <c r="B56" i="15" s="1"/>
  <c r="D54" i="16"/>
  <c r="B54" i="15" s="1"/>
  <c r="D52" i="16"/>
  <c r="B52" i="15" s="1"/>
  <c r="D50" i="16"/>
  <c r="B50" i="15" s="1"/>
  <c r="D48" i="16"/>
  <c r="B48" i="15" s="1"/>
  <c r="D46" i="16"/>
  <c r="B46" i="15" s="1"/>
  <c r="D44" i="16"/>
  <c r="B44" i="15" s="1"/>
  <c r="D42" i="16"/>
  <c r="B42" i="15" s="1"/>
  <c r="D40" i="16"/>
  <c r="B40" i="15" s="1"/>
  <c r="D38" i="16"/>
  <c r="B38" i="15" s="1"/>
  <c r="D36" i="16"/>
  <c r="B36" i="15" s="1"/>
  <c r="D34" i="16"/>
  <c r="B34" i="15" s="1"/>
  <c r="D32" i="16"/>
  <c r="B32" i="15" s="1"/>
  <c r="D30" i="16"/>
  <c r="B30" i="15" s="1"/>
  <c r="D28" i="16"/>
  <c r="B28" i="15" s="1"/>
  <c r="D26" i="16"/>
  <c r="B26" i="15" s="1"/>
  <c r="D24" i="16"/>
  <c r="B24" i="15" s="1"/>
  <c r="D22" i="16"/>
  <c r="B22" i="15" s="1"/>
  <c r="D20" i="16"/>
  <c r="B20" i="15" s="1"/>
  <c r="H15" i="16"/>
  <c r="H90"/>
  <c r="H88"/>
  <c r="H86"/>
  <c r="H84"/>
  <c r="H82"/>
  <c r="H80"/>
  <c r="H78"/>
  <c r="H76"/>
  <c r="H74"/>
  <c r="H72"/>
  <c r="H70"/>
  <c r="H68"/>
  <c r="H66"/>
  <c r="H64"/>
  <c r="H62"/>
  <c r="H60"/>
  <c r="H58"/>
  <c r="H56"/>
  <c r="H54"/>
  <c r="H52"/>
  <c r="H50"/>
  <c r="H48"/>
  <c r="H46"/>
  <c r="H44"/>
  <c r="H42"/>
  <c r="H40"/>
  <c r="H38"/>
  <c r="H36"/>
  <c r="H34"/>
  <c r="H32"/>
  <c r="H30"/>
  <c r="H28"/>
  <c r="H26"/>
  <c r="H24"/>
  <c r="H22"/>
  <c r="H20"/>
  <c r="J15"/>
  <c r="E15" i="15" s="1"/>
  <c r="J17" i="16"/>
  <c r="E17" i="15" s="1"/>
  <c r="J19" i="16"/>
  <c r="E19" i="15" s="1"/>
  <c r="J21" i="16"/>
  <c r="E21" i="15" s="1"/>
  <c r="J23" i="16"/>
  <c r="E23" i="15" s="1"/>
  <c r="J25" i="16"/>
  <c r="E25" i="15" s="1"/>
  <c r="J27" i="16"/>
  <c r="E27" i="15" s="1"/>
  <c r="J29" i="16"/>
  <c r="E29" i="15" s="1"/>
  <c r="J31" i="16"/>
  <c r="E31" i="15" s="1"/>
  <c r="J33" i="16"/>
  <c r="E33" i="15" s="1"/>
  <c r="J35" i="16"/>
  <c r="E35" i="15" s="1"/>
  <c r="J37" i="16"/>
  <c r="E37" i="15" s="1"/>
  <c r="J39" i="16"/>
  <c r="E39" i="15" s="1"/>
  <c r="J41" i="16"/>
  <c r="E41" i="15" s="1"/>
  <c r="J43" i="16"/>
  <c r="E43" i="15" s="1"/>
  <c r="J45" i="16"/>
  <c r="E45" i="15" s="1"/>
  <c r="J47" i="16"/>
  <c r="E47" i="15" s="1"/>
  <c r="J49" i="16"/>
  <c r="E49" i="15" s="1"/>
  <c r="J51" i="16"/>
  <c r="E51" i="15" s="1"/>
  <c r="J53" i="16"/>
  <c r="E53" i="15" s="1"/>
  <c r="J55" i="16"/>
  <c r="E55" i="15" s="1"/>
  <c r="J57" i="16"/>
  <c r="E57" i="15" s="1"/>
  <c r="J59" i="16"/>
  <c r="E59" i="15" s="1"/>
  <c r="J61" i="16"/>
  <c r="E61" i="15" s="1"/>
  <c r="J63" i="16"/>
  <c r="E63" i="15" s="1"/>
  <c r="J65" i="16"/>
  <c r="E65" i="15" s="1"/>
  <c r="J67" i="16"/>
  <c r="E67" i="15" s="1"/>
  <c r="J69" i="16"/>
  <c r="E69" i="15" s="1"/>
  <c r="J71" i="16"/>
  <c r="E71" i="15" s="1"/>
  <c r="J73" i="16"/>
  <c r="E73" i="15" s="1"/>
  <c r="J75" i="16"/>
  <c r="E75" i="15" s="1"/>
  <c r="J77" i="16"/>
  <c r="E77" i="15" s="1"/>
  <c r="J79" i="16"/>
  <c r="E79" i="15" s="1"/>
  <c r="J81" i="16"/>
  <c r="E81" i="15" s="1"/>
  <c r="J83" i="16"/>
  <c r="E83" i="15" s="1"/>
  <c r="J85" i="16"/>
  <c r="E85" i="15" s="1"/>
  <c r="J87" i="16"/>
  <c r="E87" i="15" s="1"/>
  <c r="J89" i="16"/>
  <c r="E89" i="15" s="1"/>
  <c r="S89" s="1"/>
  <c r="L15" i="16"/>
  <c r="F15" i="15" s="1"/>
  <c r="T15" s="1"/>
  <c r="L17" i="16"/>
  <c r="F17" i="15" s="1"/>
  <c r="T17" s="1"/>
  <c r="L19" i="16"/>
  <c r="F19" i="15" s="1"/>
  <c r="T19" s="1"/>
  <c r="L21" i="16"/>
  <c r="F21" i="15" s="1"/>
  <c r="T21" s="1"/>
  <c r="L23" i="16"/>
  <c r="F23" i="15" s="1"/>
  <c r="T23" s="1"/>
  <c r="L25" i="16"/>
  <c r="F25" i="15" s="1"/>
  <c r="T25" s="1"/>
  <c r="L27" i="16"/>
  <c r="F27" i="15" s="1"/>
  <c r="T27" s="1"/>
  <c r="L29" i="16"/>
  <c r="F29" i="15" s="1"/>
  <c r="T29" s="1"/>
  <c r="L31" i="16"/>
  <c r="F31" i="15" s="1"/>
  <c r="T31" s="1"/>
  <c r="L33" i="16"/>
  <c r="F33" i="15" s="1"/>
  <c r="T33" s="1"/>
  <c r="L35" i="16"/>
  <c r="F35" i="15" s="1"/>
  <c r="T35" s="1"/>
  <c r="L37" i="16"/>
  <c r="F37" i="15" s="1"/>
  <c r="T37" s="1"/>
  <c r="L39" i="16"/>
  <c r="F39" i="15" s="1"/>
  <c r="T39" s="1"/>
  <c r="L41" i="16"/>
  <c r="F41" i="15" s="1"/>
  <c r="T41" s="1"/>
  <c r="L43" i="16"/>
  <c r="F43" i="15" s="1"/>
  <c r="T43" s="1"/>
  <c r="L45" i="16"/>
  <c r="F45" i="15" s="1"/>
  <c r="T45" s="1"/>
  <c r="L47" i="16"/>
  <c r="F47" i="15" s="1"/>
  <c r="T47" s="1"/>
  <c r="L49" i="16"/>
  <c r="F49" i="15" s="1"/>
  <c r="T49" s="1"/>
  <c r="L51" i="16"/>
  <c r="F51" i="15" s="1"/>
  <c r="T51" s="1"/>
  <c r="L53" i="16"/>
  <c r="F53" i="15" s="1"/>
  <c r="T53" s="1"/>
  <c r="L55" i="16"/>
  <c r="F55" i="15" s="1"/>
  <c r="T55" s="1"/>
  <c r="L57" i="16"/>
  <c r="F57" i="15" s="1"/>
  <c r="T57" s="1"/>
  <c r="L59" i="16"/>
  <c r="F59" i="15" s="1"/>
  <c r="T59" s="1"/>
  <c r="L61" i="16"/>
  <c r="F61" i="15" s="1"/>
  <c r="T61" s="1"/>
  <c r="L63" i="16"/>
  <c r="F63" i="15" s="1"/>
  <c r="T63" s="1"/>
  <c r="L65" i="16"/>
  <c r="F65" i="15" s="1"/>
  <c r="T65" s="1"/>
  <c r="L67" i="16"/>
  <c r="F67" i="15" s="1"/>
  <c r="T67" s="1"/>
  <c r="L69" i="16"/>
  <c r="F69" i="15" s="1"/>
  <c r="T69" s="1"/>
  <c r="L71" i="16"/>
  <c r="F71" i="15" s="1"/>
  <c r="T71" s="1"/>
  <c r="L73" i="16"/>
  <c r="F73" i="15" s="1"/>
  <c r="T73" s="1"/>
  <c r="L75" i="16"/>
  <c r="F75" i="15" s="1"/>
  <c r="T75" s="1"/>
  <c r="L77" i="16"/>
  <c r="F77" i="15" s="1"/>
  <c r="T77" s="1"/>
  <c r="L79" i="16"/>
  <c r="F79" i="15" s="1"/>
  <c r="T79" s="1"/>
  <c r="L81" i="16"/>
  <c r="F81" i="15" s="1"/>
  <c r="T81" s="1"/>
  <c r="L83" i="16"/>
  <c r="F83" i="15" s="1"/>
  <c r="T83" s="1"/>
  <c r="L85" i="16"/>
  <c r="F85" i="15" s="1"/>
  <c r="T85" s="1"/>
  <c r="L87" i="16"/>
  <c r="F87" i="15" s="1"/>
  <c r="T87" s="1"/>
  <c r="L89" i="16"/>
  <c r="F89" i="15" s="1"/>
  <c r="T89" s="1"/>
  <c r="N15" i="16"/>
  <c r="G15" i="15" s="1"/>
  <c r="N17" i="16"/>
  <c r="G17" i="15" s="1"/>
  <c r="N19" i="16"/>
  <c r="G19" i="15" s="1"/>
  <c r="N21" i="16"/>
  <c r="G21" i="15" s="1"/>
  <c r="N23" i="16"/>
  <c r="G23" i="15" s="1"/>
  <c r="N25" i="16"/>
  <c r="G25" i="15" s="1"/>
  <c r="N27" i="16"/>
  <c r="G27" i="15" s="1"/>
  <c r="N29" i="16"/>
  <c r="G29" i="15" s="1"/>
  <c r="N31" i="16"/>
  <c r="G31" i="15" s="1"/>
  <c r="N33" i="16"/>
  <c r="G33" i="15" s="1"/>
  <c r="N35" i="16"/>
  <c r="G35" i="15" s="1"/>
  <c r="N37" i="16"/>
  <c r="G37" i="15" s="1"/>
  <c r="N39" i="16"/>
  <c r="G39" i="15" s="1"/>
  <c r="N41" i="16"/>
  <c r="G41" i="15" s="1"/>
  <c r="N43" i="16"/>
  <c r="G43" i="15" s="1"/>
  <c r="N45" i="16"/>
  <c r="G45" i="15" s="1"/>
  <c r="N47" i="16"/>
  <c r="G47" i="15" s="1"/>
  <c r="N49" i="16"/>
  <c r="G49" i="15" s="1"/>
  <c r="N51" i="16"/>
  <c r="G51" i="15" s="1"/>
  <c r="N53" i="16"/>
  <c r="G53" i="15" s="1"/>
  <c r="N55" i="16"/>
  <c r="G55" i="15" s="1"/>
  <c r="N57" i="16"/>
  <c r="G57" i="15" s="1"/>
  <c r="N59" i="16"/>
  <c r="G59" i="15" s="1"/>
  <c r="N61" i="16"/>
  <c r="G61" i="15" s="1"/>
  <c r="N63" i="16"/>
  <c r="G63" i="15" s="1"/>
  <c r="N65" i="16"/>
  <c r="G65" i="15" s="1"/>
  <c r="N67" i="16"/>
  <c r="G67" i="15" s="1"/>
  <c r="N69" i="16"/>
  <c r="G69" i="15" s="1"/>
  <c r="N71" i="16"/>
  <c r="G71" i="15" s="1"/>
  <c r="N73" i="16"/>
  <c r="G73" i="15" s="1"/>
  <c r="N75" i="16"/>
  <c r="G75" i="15" s="1"/>
  <c r="N77" i="16"/>
  <c r="G77" i="15" s="1"/>
  <c r="N79" i="16"/>
  <c r="G79" i="15" s="1"/>
  <c r="N81" i="16"/>
  <c r="G81" i="15" s="1"/>
  <c r="N83" i="16"/>
  <c r="G83" i="15" s="1"/>
  <c r="N85" i="16"/>
  <c r="G85" i="15" s="1"/>
  <c r="N87" i="16"/>
  <c r="G87" i="15" s="1"/>
  <c r="N89" i="16"/>
  <c r="G89" i="15" s="1"/>
  <c r="U89" s="1"/>
  <c r="P15" i="16"/>
  <c r="H15" i="15" s="1"/>
  <c r="P17" i="16"/>
  <c r="H17" i="15" s="1"/>
  <c r="P19" i="16"/>
  <c r="H19" i="15" s="1"/>
  <c r="P21" i="16"/>
  <c r="H21" i="15" s="1"/>
  <c r="P23" i="16"/>
  <c r="H23" i="15" s="1"/>
  <c r="P25" i="16"/>
  <c r="H25" i="15" s="1"/>
  <c r="P27" i="16"/>
  <c r="H27" i="15" s="1"/>
  <c r="P29" i="16"/>
  <c r="H29" i="15" s="1"/>
  <c r="P31" i="16"/>
  <c r="H31" i="15" s="1"/>
  <c r="P33" i="16"/>
  <c r="H33" i="15" s="1"/>
  <c r="P35" i="16"/>
  <c r="H35" i="15" s="1"/>
  <c r="P37" i="16"/>
  <c r="H37" i="15" s="1"/>
  <c r="P39" i="16"/>
  <c r="H39" i="15" s="1"/>
  <c r="P41" i="16"/>
  <c r="H41" i="15" s="1"/>
  <c r="P43" i="16"/>
  <c r="H43" i="15" s="1"/>
  <c r="P45" i="16"/>
  <c r="H45" i="15" s="1"/>
  <c r="P47" i="16"/>
  <c r="H47" i="15" s="1"/>
  <c r="P49" i="16"/>
  <c r="H49" i="15" s="1"/>
  <c r="P51" i="16"/>
  <c r="H51" i="15" s="1"/>
  <c r="P53" i="16"/>
  <c r="H53" i="15" s="1"/>
  <c r="P55" i="16"/>
  <c r="H55" i="15" s="1"/>
  <c r="P57" i="16"/>
  <c r="H57" i="15" s="1"/>
  <c r="P59" i="16"/>
  <c r="H59" i="15" s="1"/>
  <c r="P61" i="16"/>
  <c r="H61" i="15" s="1"/>
  <c r="P63" i="16"/>
  <c r="H63" i="15" s="1"/>
  <c r="P65" i="16"/>
  <c r="H65" i="15" s="1"/>
  <c r="P67" i="16"/>
  <c r="H67" i="15" s="1"/>
  <c r="P69" i="16"/>
  <c r="H69" i="15" s="1"/>
  <c r="P71" i="16"/>
  <c r="H71" i="15" s="1"/>
  <c r="P73" i="16"/>
  <c r="H73" i="15" s="1"/>
  <c r="P75" i="16"/>
  <c r="H75" i="15" s="1"/>
  <c r="P77" i="16"/>
  <c r="H77" i="15" s="1"/>
  <c r="P79" i="16"/>
  <c r="H79" i="15" s="1"/>
  <c r="P81" i="16"/>
  <c r="H81" i="15" s="1"/>
  <c r="P83" i="16"/>
  <c r="H83" i="15" s="1"/>
  <c r="P85" i="16"/>
  <c r="H85" i="15" s="1"/>
  <c r="P87" i="16"/>
  <c r="H87" i="15" s="1"/>
  <c r="P89" i="16"/>
  <c r="H89" i="15" s="1"/>
  <c r="V89" s="1"/>
  <c r="B89" i="13"/>
  <c r="B85"/>
  <c r="B81"/>
  <c r="B77"/>
  <c r="U77" i="11" s="1"/>
  <c r="B73" i="13"/>
  <c r="B69"/>
  <c r="B65"/>
  <c r="B61"/>
  <c r="U61" i="11" s="1"/>
  <c r="B57" i="13"/>
  <c r="B53"/>
  <c r="B49"/>
  <c r="B45"/>
  <c r="B41"/>
  <c r="B37"/>
  <c r="U37" i="11" s="1"/>
  <c r="B33" i="13"/>
  <c r="B29"/>
  <c r="B25"/>
  <c r="B21"/>
  <c r="B17"/>
  <c r="Y19" i="11" l="1"/>
  <c r="H19"/>
  <c r="W19"/>
  <c r="Z19" s="1"/>
  <c r="D19"/>
  <c r="X19"/>
  <c r="F19"/>
  <c r="M21" i="13"/>
  <c r="N21" s="1"/>
  <c r="G21" i="11" s="1"/>
  <c r="K21"/>
  <c r="I21"/>
  <c r="J21"/>
  <c r="P21" i="13"/>
  <c r="I21"/>
  <c r="K21"/>
  <c r="L21" s="1"/>
  <c r="J21"/>
  <c r="E21" i="11" s="1"/>
  <c r="C21" i="13"/>
  <c r="D21" s="1"/>
  <c r="B21" i="11" s="1"/>
  <c r="M21"/>
  <c r="N21"/>
  <c r="E21" i="13"/>
  <c r="F21" s="1"/>
  <c r="C21" i="11" s="1"/>
  <c r="T21"/>
  <c r="O21" i="13"/>
  <c r="G21"/>
  <c r="H21" s="1"/>
  <c r="L21" i="11"/>
  <c r="O21"/>
  <c r="V21"/>
  <c r="M29" i="13"/>
  <c r="N29" s="1"/>
  <c r="G29" i="11" s="1"/>
  <c r="K29"/>
  <c r="I29"/>
  <c r="J29"/>
  <c r="I29" i="13"/>
  <c r="J29" s="1"/>
  <c r="E29" i="11" s="1"/>
  <c r="C29" i="13"/>
  <c r="D29" s="1"/>
  <c r="B29" i="11" s="1"/>
  <c r="M29"/>
  <c r="N29"/>
  <c r="E29" i="13"/>
  <c r="F29" s="1"/>
  <c r="C29" i="11" s="1"/>
  <c r="T29"/>
  <c r="K29" i="13"/>
  <c r="O29"/>
  <c r="P29" s="1"/>
  <c r="G29"/>
  <c r="H29" s="1"/>
  <c r="L29" i="11"/>
  <c r="O29"/>
  <c r="L29" i="13"/>
  <c r="V29" i="11"/>
  <c r="K45"/>
  <c r="I45"/>
  <c r="J45"/>
  <c r="M45" i="13"/>
  <c r="I45"/>
  <c r="K45"/>
  <c r="L45" s="1"/>
  <c r="J45"/>
  <c r="E45" i="11" s="1"/>
  <c r="C45" i="13"/>
  <c r="D45" s="1"/>
  <c r="B45" i="11" s="1"/>
  <c r="M45"/>
  <c r="N45"/>
  <c r="E45" i="13"/>
  <c r="F45" s="1"/>
  <c r="C45" i="11" s="1"/>
  <c r="T45"/>
  <c r="O45" i="13"/>
  <c r="P45" s="1"/>
  <c r="G45"/>
  <c r="H45" s="1"/>
  <c r="L45" i="11"/>
  <c r="O45"/>
  <c r="N45" i="13"/>
  <c r="G45" i="11" s="1"/>
  <c r="V45"/>
  <c r="K53"/>
  <c r="I53"/>
  <c r="H53" i="13"/>
  <c r="J53" i="11"/>
  <c r="M53" i="13"/>
  <c r="N53" s="1"/>
  <c r="G53" i="11" s="1"/>
  <c r="I53" i="13"/>
  <c r="K53"/>
  <c r="J53"/>
  <c r="E53" i="11" s="1"/>
  <c r="C53" i="13"/>
  <c r="D53" s="1"/>
  <c r="B53" i="11" s="1"/>
  <c r="M53"/>
  <c r="N53"/>
  <c r="E53" i="13"/>
  <c r="F53" s="1"/>
  <c r="C53" i="11" s="1"/>
  <c r="T53"/>
  <c r="O53" i="13"/>
  <c r="P53" s="1"/>
  <c r="G53"/>
  <c r="L53" i="11"/>
  <c r="O53"/>
  <c r="L53" i="13"/>
  <c r="V53" i="11"/>
  <c r="I69"/>
  <c r="J69"/>
  <c r="M69" i="13"/>
  <c r="N69" s="1"/>
  <c r="G69" i="11" s="1"/>
  <c r="K69"/>
  <c r="P69" i="13"/>
  <c r="I69"/>
  <c r="K69"/>
  <c r="L69" s="1"/>
  <c r="J69"/>
  <c r="E69" i="11" s="1"/>
  <c r="C69" i="13"/>
  <c r="D69" s="1"/>
  <c r="B69" i="11" s="1"/>
  <c r="M69"/>
  <c r="N69"/>
  <c r="E69" i="13"/>
  <c r="F69" s="1"/>
  <c r="C69" i="11" s="1"/>
  <c r="T69"/>
  <c r="O69" i="13"/>
  <c r="G69"/>
  <c r="H69" s="1"/>
  <c r="L69" i="11"/>
  <c r="O69"/>
  <c r="V69"/>
  <c r="I85"/>
  <c r="J85"/>
  <c r="M85" i="13"/>
  <c r="K85" i="11"/>
  <c r="I85" i="13"/>
  <c r="K85"/>
  <c r="L85" s="1"/>
  <c r="J85"/>
  <c r="E85" i="11" s="1"/>
  <c r="C85" i="13"/>
  <c r="D85" s="1"/>
  <c r="B85" i="11" s="1"/>
  <c r="M85"/>
  <c r="N85"/>
  <c r="E85" i="13"/>
  <c r="F85" s="1"/>
  <c r="C85" i="11" s="1"/>
  <c r="T85"/>
  <c r="O85" i="13"/>
  <c r="P85" s="1"/>
  <c r="G85"/>
  <c r="H85" s="1"/>
  <c r="L85" i="11"/>
  <c r="O85"/>
  <c r="N85" i="13"/>
  <c r="G85" i="11" s="1"/>
  <c r="V85"/>
  <c r="J17"/>
  <c r="I17"/>
  <c r="M17" i="13"/>
  <c r="N17" s="1"/>
  <c r="G17" i="11" s="1"/>
  <c r="K17"/>
  <c r="P17" i="13"/>
  <c r="I17"/>
  <c r="J17"/>
  <c r="E17" i="11" s="1"/>
  <c r="C17" i="13"/>
  <c r="D17" s="1"/>
  <c r="B17" i="11" s="1"/>
  <c r="M17"/>
  <c r="N17"/>
  <c r="E17" i="13"/>
  <c r="F17" s="1"/>
  <c r="C17" i="11" s="1"/>
  <c r="T17"/>
  <c r="K17" i="13"/>
  <c r="L17" s="1"/>
  <c r="O17"/>
  <c r="G17"/>
  <c r="H17" s="1"/>
  <c r="L17" i="11"/>
  <c r="O17"/>
  <c r="V17"/>
  <c r="M25" i="13"/>
  <c r="K25" i="11"/>
  <c r="I25"/>
  <c r="J25"/>
  <c r="I25" i="13"/>
  <c r="K25"/>
  <c r="L25" s="1"/>
  <c r="J25"/>
  <c r="E25" i="11" s="1"/>
  <c r="C25" i="13"/>
  <c r="D25" s="1"/>
  <c r="B25" i="11" s="1"/>
  <c r="M25"/>
  <c r="N25"/>
  <c r="E25" i="13"/>
  <c r="F25" s="1"/>
  <c r="C25" i="11" s="1"/>
  <c r="T25"/>
  <c r="O25" i="13"/>
  <c r="P25" s="1"/>
  <c r="G25"/>
  <c r="H25" s="1"/>
  <c r="L25" i="11"/>
  <c r="O25"/>
  <c r="N25" i="13"/>
  <c r="G25" i="11" s="1"/>
  <c r="V25"/>
  <c r="K33"/>
  <c r="I33"/>
  <c r="J33"/>
  <c r="M33" i="13"/>
  <c r="P33"/>
  <c r="I33"/>
  <c r="J33"/>
  <c r="E33" i="11" s="1"/>
  <c r="C33" i="13"/>
  <c r="D33" s="1"/>
  <c r="B33" i="11" s="1"/>
  <c r="M33"/>
  <c r="N33"/>
  <c r="E33" i="13"/>
  <c r="F33" s="1"/>
  <c r="C33" i="11" s="1"/>
  <c r="T33"/>
  <c r="K33" i="13"/>
  <c r="L33" s="1"/>
  <c r="O33"/>
  <c r="G33"/>
  <c r="H33" s="1"/>
  <c r="L33" i="11"/>
  <c r="O33"/>
  <c r="N33" i="13"/>
  <c r="G33" i="11" s="1"/>
  <c r="V33"/>
  <c r="K41"/>
  <c r="I41"/>
  <c r="J41"/>
  <c r="M41" i="13"/>
  <c r="I41"/>
  <c r="K41"/>
  <c r="L41" s="1"/>
  <c r="J41"/>
  <c r="E41" i="11" s="1"/>
  <c r="C41" i="13"/>
  <c r="D41" s="1"/>
  <c r="B41" i="11" s="1"/>
  <c r="M41"/>
  <c r="N41"/>
  <c r="E41" i="13"/>
  <c r="F41" s="1"/>
  <c r="C41" i="11" s="1"/>
  <c r="T41"/>
  <c r="O41" i="13"/>
  <c r="P41" s="1"/>
  <c r="G41"/>
  <c r="H41" s="1"/>
  <c r="L41" i="11"/>
  <c r="O41"/>
  <c r="N41" i="13"/>
  <c r="G41" i="11" s="1"/>
  <c r="V41"/>
  <c r="K49"/>
  <c r="I49"/>
  <c r="J49"/>
  <c r="M49" i="13"/>
  <c r="P49"/>
  <c r="I49"/>
  <c r="K49"/>
  <c r="L49" s="1"/>
  <c r="J49"/>
  <c r="E49" i="11" s="1"/>
  <c r="C49" i="13"/>
  <c r="D49" s="1"/>
  <c r="B49" i="11" s="1"/>
  <c r="M49"/>
  <c r="N49"/>
  <c r="E49" i="13"/>
  <c r="F49" s="1"/>
  <c r="C49" i="11" s="1"/>
  <c r="T49"/>
  <c r="O49" i="13"/>
  <c r="G49"/>
  <c r="H49" s="1"/>
  <c r="L49" i="11"/>
  <c r="O49"/>
  <c r="N49" i="13"/>
  <c r="G49" i="11" s="1"/>
  <c r="V49"/>
  <c r="K57"/>
  <c r="I57"/>
  <c r="J57"/>
  <c r="M57" i="13"/>
  <c r="I57"/>
  <c r="K57"/>
  <c r="L57" s="1"/>
  <c r="J57"/>
  <c r="E57" i="11" s="1"/>
  <c r="C57" i="13"/>
  <c r="D57" s="1"/>
  <c r="B57" i="11" s="1"/>
  <c r="M57"/>
  <c r="N57"/>
  <c r="E57" i="13"/>
  <c r="F57" s="1"/>
  <c r="C57" i="11" s="1"/>
  <c r="T57"/>
  <c r="O57" i="13"/>
  <c r="P57" s="1"/>
  <c r="G57"/>
  <c r="H57" s="1"/>
  <c r="L57" i="11"/>
  <c r="O57"/>
  <c r="N57" i="13"/>
  <c r="G57" i="11" s="1"/>
  <c r="V57"/>
  <c r="I65"/>
  <c r="J65"/>
  <c r="M65" i="13"/>
  <c r="K65" i="11"/>
  <c r="I65" i="13"/>
  <c r="K65"/>
  <c r="L65" s="1"/>
  <c r="J65"/>
  <c r="E65" i="11" s="1"/>
  <c r="C65" i="13"/>
  <c r="D65" s="1"/>
  <c r="B65" i="11" s="1"/>
  <c r="M65"/>
  <c r="N65"/>
  <c r="E65" i="13"/>
  <c r="F65" s="1"/>
  <c r="C65" i="11" s="1"/>
  <c r="T65"/>
  <c r="O65" i="13"/>
  <c r="P65" s="1"/>
  <c r="G65"/>
  <c r="H65" s="1"/>
  <c r="L65" i="11"/>
  <c r="O65"/>
  <c r="N65" i="13"/>
  <c r="G65" i="11" s="1"/>
  <c r="V65"/>
  <c r="I73"/>
  <c r="J73"/>
  <c r="M73" i="13"/>
  <c r="N73" s="1"/>
  <c r="G73" i="11" s="1"/>
  <c r="K73"/>
  <c r="I73" i="13"/>
  <c r="K73"/>
  <c r="L73" s="1"/>
  <c r="J73"/>
  <c r="E73" i="11" s="1"/>
  <c r="C73" i="13"/>
  <c r="D73" s="1"/>
  <c r="B73" i="11" s="1"/>
  <c r="M73"/>
  <c r="N73"/>
  <c r="E73" i="13"/>
  <c r="F73" s="1"/>
  <c r="C73" i="11" s="1"/>
  <c r="T73"/>
  <c r="O73" i="13"/>
  <c r="P73" s="1"/>
  <c r="G73"/>
  <c r="H73" s="1"/>
  <c r="L73" i="11"/>
  <c r="O73"/>
  <c r="V73"/>
  <c r="I81"/>
  <c r="J81"/>
  <c r="M81" i="13"/>
  <c r="K81" i="11"/>
  <c r="I81" i="13"/>
  <c r="K81"/>
  <c r="L81" s="1"/>
  <c r="J81"/>
  <c r="E81" i="11" s="1"/>
  <c r="C81" i="13"/>
  <c r="D81" s="1"/>
  <c r="B81" i="11" s="1"/>
  <c r="M81"/>
  <c r="N81"/>
  <c r="E81" i="13"/>
  <c r="F81" s="1"/>
  <c r="C81" i="11" s="1"/>
  <c r="T81"/>
  <c r="O81" i="13"/>
  <c r="P81" s="1"/>
  <c r="G81"/>
  <c r="H81" s="1"/>
  <c r="L81" i="11"/>
  <c r="O81"/>
  <c r="N81" i="13"/>
  <c r="G81" i="11" s="1"/>
  <c r="V81"/>
  <c r="K89"/>
  <c r="I89"/>
  <c r="J89"/>
  <c r="M89" i="13"/>
  <c r="I89"/>
  <c r="K89"/>
  <c r="L89" s="1"/>
  <c r="J89"/>
  <c r="E89" i="11" s="1"/>
  <c r="C89" i="13"/>
  <c r="D89" s="1"/>
  <c r="B89" i="11" s="1"/>
  <c r="M89"/>
  <c r="N89"/>
  <c r="E89" i="13"/>
  <c r="F89" s="1"/>
  <c r="C89" i="11" s="1"/>
  <c r="T89"/>
  <c r="O89" i="13"/>
  <c r="P89" s="1"/>
  <c r="G89"/>
  <c r="H89" s="1"/>
  <c r="L89" i="11"/>
  <c r="O89"/>
  <c r="N89" i="13"/>
  <c r="G89" i="11" s="1"/>
  <c r="V89"/>
  <c r="AB22" i="15"/>
  <c r="AE22" s="1"/>
  <c r="D22"/>
  <c r="AB26"/>
  <c r="D26"/>
  <c r="AB30"/>
  <c r="D30"/>
  <c r="AB34"/>
  <c r="D34"/>
  <c r="AB38"/>
  <c r="D38"/>
  <c r="AB42"/>
  <c r="AE42" s="1"/>
  <c r="D42"/>
  <c r="AB46"/>
  <c r="AE46" s="1"/>
  <c r="D46"/>
  <c r="AB50"/>
  <c r="AE50" s="1"/>
  <c r="D50"/>
  <c r="AB54"/>
  <c r="AE54" s="1"/>
  <c r="D54"/>
  <c r="AB58"/>
  <c r="D58"/>
  <c r="AB62"/>
  <c r="D62"/>
  <c r="AB66"/>
  <c r="D66"/>
  <c r="AB70"/>
  <c r="D70"/>
  <c r="AB74"/>
  <c r="AE74" s="1"/>
  <c r="D74"/>
  <c r="AB78"/>
  <c r="AE78" s="1"/>
  <c r="D78"/>
  <c r="AB82"/>
  <c r="AE82" s="1"/>
  <c r="D82"/>
  <c r="AB86"/>
  <c r="AE86" s="1"/>
  <c r="D86"/>
  <c r="AB90"/>
  <c r="D90"/>
  <c r="Z84"/>
  <c r="AC84" s="1"/>
  <c r="C84"/>
  <c r="Z76"/>
  <c r="C76"/>
  <c r="Z68"/>
  <c r="AC68" s="1"/>
  <c r="C68"/>
  <c r="Z60"/>
  <c r="C60"/>
  <c r="Z52"/>
  <c r="AC52" s="1"/>
  <c r="C52"/>
  <c r="Z44"/>
  <c r="C44"/>
  <c r="Z36"/>
  <c r="AC36" s="1"/>
  <c r="C36"/>
  <c r="Z28"/>
  <c r="C28"/>
  <c r="Z20"/>
  <c r="AC20" s="1"/>
  <c r="C20"/>
  <c r="Z16"/>
  <c r="C16"/>
  <c r="Z15"/>
  <c r="AC15" s="1"/>
  <c r="C15"/>
  <c r="Z83"/>
  <c r="AC83" s="1"/>
  <c r="C83"/>
  <c r="Z75"/>
  <c r="C75"/>
  <c r="Z67"/>
  <c r="AC67" s="1"/>
  <c r="C67"/>
  <c r="Z59"/>
  <c r="C59"/>
  <c r="Z51"/>
  <c r="AC51" s="1"/>
  <c r="C51"/>
  <c r="Z43"/>
  <c r="C43"/>
  <c r="Z35"/>
  <c r="AC35" s="1"/>
  <c r="C35"/>
  <c r="Z27"/>
  <c r="C27"/>
  <c r="Z19"/>
  <c r="AC19" s="1"/>
  <c r="C19"/>
  <c r="E24" i="13"/>
  <c r="F24" s="1"/>
  <c r="C24" i="11" s="1"/>
  <c r="N24"/>
  <c r="M24"/>
  <c r="O24"/>
  <c r="K24"/>
  <c r="H24" i="13"/>
  <c r="O24"/>
  <c r="J24"/>
  <c r="E24" i="11" s="1"/>
  <c r="T24"/>
  <c r="P24" i="13"/>
  <c r="C24"/>
  <c r="D24" s="1"/>
  <c r="B24" i="11" s="1"/>
  <c r="L24"/>
  <c r="M24" i="13"/>
  <c r="N24" s="1"/>
  <c r="G24" i="11" s="1"/>
  <c r="J24"/>
  <c r="K24" i="13"/>
  <c r="L24"/>
  <c r="I24"/>
  <c r="V24" i="11"/>
  <c r="G24" i="13"/>
  <c r="I24" i="11"/>
  <c r="E40" i="13"/>
  <c r="N40" i="11"/>
  <c r="M40"/>
  <c r="O40"/>
  <c r="K40"/>
  <c r="O40" i="13"/>
  <c r="P40" s="1"/>
  <c r="T40" i="11"/>
  <c r="C40" i="13"/>
  <c r="D40" s="1"/>
  <c r="B40" i="11" s="1"/>
  <c r="L40"/>
  <c r="M40" i="13"/>
  <c r="N40" s="1"/>
  <c r="G40" i="11" s="1"/>
  <c r="J40"/>
  <c r="K40" i="13"/>
  <c r="L40" s="1"/>
  <c r="I40"/>
  <c r="J40" s="1"/>
  <c r="E40" i="11" s="1"/>
  <c r="V40"/>
  <c r="G40" i="13"/>
  <c r="H40" s="1"/>
  <c r="I40" i="11"/>
  <c r="F40" i="13"/>
  <c r="C40" i="11" s="1"/>
  <c r="E44" i="13"/>
  <c r="F44" s="1"/>
  <c r="C44" i="11" s="1"/>
  <c r="N44"/>
  <c r="M44"/>
  <c r="O44"/>
  <c r="K44"/>
  <c r="O44" i="13"/>
  <c r="P44" s="1"/>
  <c r="T44" i="11"/>
  <c r="C44" i="13"/>
  <c r="D44" s="1"/>
  <c r="B44" i="11" s="1"/>
  <c r="L44"/>
  <c r="M44" i="13"/>
  <c r="N44" s="1"/>
  <c r="G44" i="11" s="1"/>
  <c r="J44"/>
  <c r="K44" i="13"/>
  <c r="L44" s="1"/>
  <c r="I44"/>
  <c r="J44" s="1"/>
  <c r="E44" i="11" s="1"/>
  <c r="V44"/>
  <c r="G44" i="13"/>
  <c r="H44" s="1"/>
  <c r="I44" i="11"/>
  <c r="E48" i="13"/>
  <c r="N48" i="11"/>
  <c r="M48"/>
  <c r="O48"/>
  <c r="K48"/>
  <c r="O48" i="13"/>
  <c r="P48" s="1"/>
  <c r="T48" i="11"/>
  <c r="C48" i="13"/>
  <c r="D48" s="1"/>
  <c r="B48" i="11" s="1"/>
  <c r="L48"/>
  <c r="M48" i="13"/>
  <c r="N48" s="1"/>
  <c r="G48" i="11" s="1"/>
  <c r="J48"/>
  <c r="K48" i="13"/>
  <c r="L48" s="1"/>
  <c r="I48"/>
  <c r="J48" s="1"/>
  <c r="E48" i="11" s="1"/>
  <c r="V48"/>
  <c r="G48" i="13"/>
  <c r="H48" s="1"/>
  <c r="I48" i="11"/>
  <c r="F48" i="13"/>
  <c r="C48" i="11" s="1"/>
  <c r="E52" i="13"/>
  <c r="F52" s="1"/>
  <c r="C52" i="11" s="1"/>
  <c r="N52"/>
  <c r="M52"/>
  <c r="O52"/>
  <c r="K52"/>
  <c r="O52" i="13"/>
  <c r="P52" s="1"/>
  <c r="T52" i="11"/>
  <c r="C52" i="13"/>
  <c r="D52" s="1"/>
  <c r="B52" i="11" s="1"/>
  <c r="L52"/>
  <c r="M52" i="13"/>
  <c r="N52" s="1"/>
  <c r="G52" i="11" s="1"/>
  <c r="J52"/>
  <c r="K52" i="13"/>
  <c r="L52" s="1"/>
  <c r="I52"/>
  <c r="J52" s="1"/>
  <c r="E52" i="11" s="1"/>
  <c r="V52"/>
  <c r="G52" i="13"/>
  <c r="H52" s="1"/>
  <c r="I52" i="11"/>
  <c r="E56" i="13"/>
  <c r="N56" i="11"/>
  <c r="M56"/>
  <c r="O56"/>
  <c r="K56"/>
  <c r="O56" i="13"/>
  <c r="P56" s="1"/>
  <c r="T56" i="11"/>
  <c r="C56" i="13"/>
  <c r="D56" s="1"/>
  <c r="B56" i="11" s="1"/>
  <c r="L56"/>
  <c r="M56" i="13"/>
  <c r="N56" s="1"/>
  <c r="G56" i="11" s="1"/>
  <c r="J56"/>
  <c r="K56" i="13"/>
  <c r="L56" s="1"/>
  <c r="I56"/>
  <c r="J56" s="1"/>
  <c r="E56" i="11" s="1"/>
  <c r="V56"/>
  <c r="G56" i="13"/>
  <c r="H56" s="1"/>
  <c r="I56" i="11"/>
  <c r="F56" i="13"/>
  <c r="C56" i="11" s="1"/>
  <c r="E60" i="13"/>
  <c r="F60" s="1"/>
  <c r="C60" i="11" s="1"/>
  <c r="N60"/>
  <c r="M60"/>
  <c r="O60"/>
  <c r="K60"/>
  <c r="O60" i="13"/>
  <c r="P60" s="1"/>
  <c r="T60" i="11"/>
  <c r="C60" i="13"/>
  <c r="D60" s="1"/>
  <c r="B60" i="11" s="1"/>
  <c r="L60"/>
  <c r="M60" i="13"/>
  <c r="N60" s="1"/>
  <c r="G60" i="11" s="1"/>
  <c r="J60"/>
  <c r="K60" i="13"/>
  <c r="L60" s="1"/>
  <c r="I60"/>
  <c r="J60" s="1"/>
  <c r="E60" i="11" s="1"/>
  <c r="V60"/>
  <c r="G60" i="13"/>
  <c r="H60" s="1"/>
  <c r="I60" i="11"/>
  <c r="K64"/>
  <c r="E64" i="13"/>
  <c r="N64" i="11"/>
  <c r="M64"/>
  <c r="O64"/>
  <c r="O64" i="13"/>
  <c r="P64" s="1"/>
  <c r="T64" i="11"/>
  <c r="C64" i="13"/>
  <c r="D64" s="1"/>
  <c r="B64" i="11" s="1"/>
  <c r="L64"/>
  <c r="M64" i="13"/>
  <c r="N64" s="1"/>
  <c r="G64" i="11" s="1"/>
  <c r="J64"/>
  <c r="K64" i="13"/>
  <c r="L64" s="1"/>
  <c r="I64"/>
  <c r="J64" s="1"/>
  <c r="E64" i="11" s="1"/>
  <c r="V64"/>
  <c r="G64" i="13"/>
  <c r="H64" s="1"/>
  <c r="I64" i="11"/>
  <c r="F64" i="13"/>
  <c r="C64" i="11" s="1"/>
  <c r="K68"/>
  <c r="E68" i="13"/>
  <c r="N68" i="11"/>
  <c r="M68"/>
  <c r="O68"/>
  <c r="O68" i="13"/>
  <c r="P68" s="1"/>
  <c r="T68" i="11"/>
  <c r="C68" i="13"/>
  <c r="D68" s="1"/>
  <c r="B68" i="11" s="1"/>
  <c r="L68"/>
  <c r="M68" i="13"/>
  <c r="N68" s="1"/>
  <c r="G68" i="11" s="1"/>
  <c r="J68"/>
  <c r="K68" i="13"/>
  <c r="L68" s="1"/>
  <c r="I68"/>
  <c r="J68" s="1"/>
  <c r="E68" i="11" s="1"/>
  <c r="V68"/>
  <c r="G68" i="13"/>
  <c r="H68" s="1"/>
  <c r="I68" i="11"/>
  <c r="F68" i="13"/>
  <c r="C68" i="11" s="1"/>
  <c r="K72"/>
  <c r="E72" i="13"/>
  <c r="F72" s="1"/>
  <c r="C72" i="11" s="1"/>
  <c r="N72"/>
  <c r="M72"/>
  <c r="O72"/>
  <c r="O72" i="13"/>
  <c r="P72" s="1"/>
  <c r="T72" i="11"/>
  <c r="C72" i="13"/>
  <c r="D72" s="1"/>
  <c r="B72" i="11" s="1"/>
  <c r="L72"/>
  <c r="M72" i="13"/>
  <c r="N72" s="1"/>
  <c r="G72" i="11" s="1"/>
  <c r="J72"/>
  <c r="K72" i="13"/>
  <c r="L72" s="1"/>
  <c r="I72"/>
  <c r="J72" s="1"/>
  <c r="E72" i="11" s="1"/>
  <c r="V72"/>
  <c r="G72" i="13"/>
  <c r="H72" s="1"/>
  <c r="I72" i="11"/>
  <c r="K76"/>
  <c r="E76" i="13"/>
  <c r="F76" s="1"/>
  <c r="C76" i="11" s="1"/>
  <c r="N76"/>
  <c r="M76"/>
  <c r="O76"/>
  <c r="D76" i="13"/>
  <c r="B76" i="11" s="1"/>
  <c r="O76" i="13"/>
  <c r="J76"/>
  <c r="E76" i="11" s="1"/>
  <c r="T76"/>
  <c r="P76" i="13"/>
  <c r="C76"/>
  <c r="L76" i="11"/>
  <c r="M76" i="13"/>
  <c r="N76" s="1"/>
  <c r="G76" i="11" s="1"/>
  <c r="J76"/>
  <c r="K76" i="13"/>
  <c r="L76"/>
  <c r="I76"/>
  <c r="V76" i="11"/>
  <c r="G76" i="13"/>
  <c r="H76" s="1"/>
  <c r="I76" i="11"/>
  <c r="P76" s="1"/>
  <c r="K80"/>
  <c r="E80" i="13"/>
  <c r="N80" i="11"/>
  <c r="M80"/>
  <c r="O80"/>
  <c r="O80" i="13"/>
  <c r="P80" s="1"/>
  <c r="T80" i="11"/>
  <c r="C80" i="13"/>
  <c r="D80" s="1"/>
  <c r="B80" i="11" s="1"/>
  <c r="L80"/>
  <c r="M80" i="13"/>
  <c r="N80" s="1"/>
  <c r="G80" i="11" s="1"/>
  <c r="J80"/>
  <c r="K80" i="13"/>
  <c r="L80" s="1"/>
  <c r="I80"/>
  <c r="J80" s="1"/>
  <c r="E80" i="11" s="1"/>
  <c r="V80"/>
  <c r="G80" i="13"/>
  <c r="H80" s="1"/>
  <c r="I80" i="11"/>
  <c r="F80" i="13"/>
  <c r="C80" i="11" s="1"/>
  <c r="K84"/>
  <c r="E84" i="13"/>
  <c r="N84" i="11"/>
  <c r="M84"/>
  <c r="O84"/>
  <c r="O84" i="13"/>
  <c r="P84" s="1"/>
  <c r="T84" i="11"/>
  <c r="C84" i="13"/>
  <c r="D84" s="1"/>
  <c r="B84" i="11" s="1"/>
  <c r="L84"/>
  <c r="M84" i="13"/>
  <c r="N84" s="1"/>
  <c r="G84" i="11" s="1"/>
  <c r="J84"/>
  <c r="K84" i="13"/>
  <c r="L84" s="1"/>
  <c r="I84"/>
  <c r="J84" s="1"/>
  <c r="E84" i="11" s="1"/>
  <c r="V84"/>
  <c r="G84" i="13"/>
  <c r="H84" s="1"/>
  <c r="I84" i="11"/>
  <c r="F84" i="13"/>
  <c r="C84" i="11" s="1"/>
  <c r="K88"/>
  <c r="O88" i="13"/>
  <c r="P88" s="1"/>
  <c r="E88"/>
  <c r="N88" i="11"/>
  <c r="M88"/>
  <c r="O88"/>
  <c r="T88"/>
  <c r="C88" i="13"/>
  <c r="D88" s="1"/>
  <c r="B88" i="11" s="1"/>
  <c r="L88"/>
  <c r="M88" i="13"/>
  <c r="N88" s="1"/>
  <c r="G88" i="11" s="1"/>
  <c r="J88"/>
  <c r="K88" i="13"/>
  <c r="L88" s="1"/>
  <c r="I88"/>
  <c r="J88" s="1"/>
  <c r="E88" i="11" s="1"/>
  <c r="V88"/>
  <c r="G88" i="13"/>
  <c r="H88" s="1"/>
  <c r="I88" i="11"/>
  <c r="F88" i="13"/>
  <c r="C88" i="11" s="1"/>
  <c r="O92" i="13"/>
  <c r="E92"/>
  <c r="N92" i="11"/>
  <c r="M92"/>
  <c r="O92"/>
  <c r="K92"/>
  <c r="J92" i="13"/>
  <c r="E92" i="11" s="1"/>
  <c r="T92"/>
  <c r="P92" i="13"/>
  <c r="C92"/>
  <c r="D92" s="1"/>
  <c r="B92" i="11" s="1"/>
  <c r="L92"/>
  <c r="M92" i="13"/>
  <c r="N92" s="1"/>
  <c r="G92" i="11" s="1"/>
  <c r="J92"/>
  <c r="Q92" s="1"/>
  <c r="K92" i="13"/>
  <c r="L92"/>
  <c r="I92"/>
  <c r="V92" i="11"/>
  <c r="G92" i="13"/>
  <c r="H92" s="1"/>
  <c r="I92" i="11"/>
  <c r="F92" i="13"/>
  <c r="C92" i="11" s="1"/>
  <c r="M15"/>
  <c r="J15"/>
  <c r="I15"/>
  <c r="I15" i="13"/>
  <c r="M15"/>
  <c r="N15" s="1"/>
  <c r="G15" i="11" s="1"/>
  <c r="K15" i="13"/>
  <c r="L15" s="1"/>
  <c r="G15"/>
  <c r="J15"/>
  <c r="E15" i="11" s="1"/>
  <c r="V15"/>
  <c r="H15" i="13"/>
  <c r="L15" i="11"/>
  <c r="O15"/>
  <c r="C15" i="13"/>
  <c r="D15" s="1"/>
  <c r="B15" i="11" s="1"/>
  <c r="T15"/>
  <c r="O15" i="13"/>
  <c r="P15" s="1"/>
  <c r="E15"/>
  <c r="F15" s="1"/>
  <c r="C15" i="11" s="1"/>
  <c r="N15"/>
  <c r="K15"/>
  <c r="E18" i="13"/>
  <c r="N18" i="11"/>
  <c r="M18"/>
  <c r="O18"/>
  <c r="K18"/>
  <c r="D18" i="13"/>
  <c r="B18" i="11" s="1"/>
  <c r="O18" i="13"/>
  <c r="K18"/>
  <c r="L18"/>
  <c r="V18" i="11"/>
  <c r="P18" i="13"/>
  <c r="C18"/>
  <c r="I18" i="11"/>
  <c r="P18" s="1"/>
  <c r="L18"/>
  <c r="F18" i="13"/>
  <c r="C18" i="11" s="1"/>
  <c r="I18" i="13"/>
  <c r="J18" s="1"/>
  <c r="E18" i="11" s="1"/>
  <c r="T18"/>
  <c r="G18" i="13"/>
  <c r="H18" s="1"/>
  <c r="M18"/>
  <c r="N18" s="1"/>
  <c r="G18" i="11" s="1"/>
  <c r="J18"/>
  <c r="E26" i="13"/>
  <c r="N26" i="11"/>
  <c r="M26"/>
  <c r="O26"/>
  <c r="K26"/>
  <c r="O26" i="13"/>
  <c r="K26"/>
  <c r="L26" s="1"/>
  <c r="V26" i="11"/>
  <c r="P26" i="13"/>
  <c r="C26"/>
  <c r="D26" s="1"/>
  <c r="B26" i="11" s="1"/>
  <c r="I26"/>
  <c r="L26"/>
  <c r="F26" i="13"/>
  <c r="C26" i="11" s="1"/>
  <c r="I26" i="13"/>
  <c r="J26" s="1"/>
  <c r="E26" i="11" s="1"/>
  <c r="T26"/>
  <c r="G26" i="13"/>
  <c r="H26" s="1"/>
  <c r="M26"/>
  <c r="N26" s="1"/>
  <c r="G26" i="11" s="1"/>
  <c r="J26"/>
  <c r="M30"/>
  <c r="O30"/>
  <c r="E30" i="13"/>
  <c r="N30" i="11"/>
  <c r="K30"/>
  <c r="O30" i="13"/>
  <c r="P30" s="1"/>
  <c r="K30"/>
  <c r="V30" i="11"/>
  <c r="C30" i="13"/>
  <c r="D30" s="1"/>
  <c r="B30" i="11" s="1"/>
  <c r="I30"/>
  <c r="L30"/>
  <c r="F30" i="13"/>
  <c r="C30" i="11" s="1"/>
  <c r="L30" i="13"/>
  <c r="I30"/>
  <c r="J30" s="1"/>
  <c r="E30" i="11" s="1"/>
  <c r="T30"/>
  <c r="G30" i="13"/>
  <c r="H30" s="1"/>
  <c r="M30"/>
  <c r="N30" s="1"/>
  <c r="G30" i="11" s="1"/>
  <c r="J30"/>
  <c r="Q30" s="1"/>
  <c r="O34"/>
  <c r="E34" i="13"/>
  <c r="N34" i="11"/>
  <c r="M34"/>
  <c r="K34"/>
  <c r="O34" i="13"/>
  <c r="K34"/>
  <c r="L34" s="1"/>
  <c r="V34" i="11"/>
  <c r="P34" i="13"/>
  <c r="C34"/>
  <c r="D34" s="1"/>
  <c r="B34" i="11" s="1"/>
  <c r="I34"/>
  <c r="L34"/>
  <c r="F34" i="13"/>
  <c r="C34" i="11" s="1"/>
  <c r="I34" i="13"/>
  <c r="J34" s="1"/>
  <c r="E34" i="11" s="1"/>
  <c r="T34"/>
  <c r="G34" i="13"/>
  <c r="H34" s="1"/>
  <c r="M34"/>
  <c r="N34" s="1"/>
  <c r="G34" i="11" s="1"/>
  <c r="J34"/>
  <c r="J23"/>
  <c r="M23" i="13"/>
  <c r="K23" i="11"/>
  <c r="I23"/>
  <c r="I23" i="13"/>
  <c r="J23" s="1"/>
  <c r="E23" i="11" s="1"/>
  <c r="C23" i="13"/>
  <c r="D23" s="1"/>
  <c r="B23" i="11" s="1"/>
  <c r="O23"/>
  <c r="N23" i="13"/>
  <c r="G23" i="11" s="1"/>
  <c r="V23"/>
  <c r="K23" i="13"/>
  <c r="L23" s="1"/>
  <c r="O23"/>
  <c r="P23" s="1"/>
  <c r="G23"/>
  <c r="H23" s="1"/>
  <c r="L23" i="11"/>
  <c r="M23"/>
  <c r="N23"/>
  <c r="E23" i="13"/>
  <c r="F23" s="1"/>
  <c r="C23" i="11" s="1"/>
  <c r="T23"/>
  <c r="F31" i="13"/>
  <c r="C31" i="11" s="1"/>
  <c r="M31" i="13"/>
  <c r="K31" i="11"/>
  <c r="J31"/>
  <c r="I31"/>
  <c r="I31" i="13"/>
  <c r="K31"/>
  <c r="J31"/>
  <c r="E31" i="11" s="1"/>
  <c r="C31" i="13"/>
  <c r="D31" s="1"/>
  <c r="B31" i="11" s="1"/>
  <c r="O31"/>
  <c r="L31" i="13"/>
  <c r="N31"/>
  <c r="G31" i="11" s="1"/>
  <c r="V31"/>
  <c r="O31" i="13"/>
  <c r="P31" s="1"/>
  <c r="G31"/>
  <c r="H31" s="1"/>
  <c r="L31" i="11"/>
  <c r="M31"/>
  <c r="N31"/>
  <c r="E31" i="13"/>
  <c r="T31" i="11"/>
  <c r="J39"/>
  <c r="K39"/>
  <c r="M39" i="13"/>
  <c r="I39" i="11"/>
  <c r="I39" i="13"/>
  <c r="K39"/>
  <c r="J39"/>
  <c r="E39" i="11" s="1"/>
  <c r="C39" i="13"/>
  <c r="D39" s="1"/>
  <c r="B39" i="11" s="1"/>
  <c r="O39"/>
  <c r="L39" i="13"/>
  <c r="N39"/>
  <c r="G39" i="11" s="1"/>
  <c r="V39"/>
  <c r="O39" i="13"/>
  <c r="P39" s="1"/>
  <c r="G39"/>
  <c r="H39" s="1"/>
  <c r="L39" i="11"/>
  <c r="M39"/>
  <c r="N39"/>
  <c r="E39" i="13"/>
  <c r="F39" s="1"/>
  <c r="C39" i="11" s="1"/>
  <c r="T39"/>
  <c r="K47"/>
  <c r="J47"/>
  <c r="M47" i="13"/>
  <c r="I47" i="11"/>
  <c r="I47" i="13"/>
  <c r="K47"/>
  <c r="J47"/>
  <c r="E47" i="11" s="1"/>
  <c r="C47" i="13"/>
  <c r="D47" s="1"/>
  <c r="B47" i="11" s="1"/>
  <c r="O47"/>
  <c r="L47" i="13"/>
  <c r="N47"/>
  <c r="G47" i="11" s="1"/>
  <c r="V47"/>
  <c r="O47" i="13"/>
  <c r="P47" s="1"/>
  <c r="G47"/>
  <c r="H47" s="1"/>
  <c r="L47" i="11"/>
  <c r="M47"/>
  <c r="N47"/>
  <c r="E47" i="13"/>
  <c r="F47" s="1"/>
  <c r="C47" i="11" s="1"/>
  <c r="T47"/>
  <c r="K55"/>
  <c r="J55"/>
  <c r="M55" i="13"/>
  <c r="I55" i="11"/>
  <c r="I55" i="13"/>
  <c r="K55"/>
  <c r="J55"/>
  <c r="E55" i="11" s="1"/>
  <c r="C55" i="13"/>
  <c r="D55" s="1"/>
  <c r="B55" i="11" s="1"/>
  <c r="O55"/>
  <c r="L55" i="13"/>
  <c r="N55"/>
  <c r="G55" i="11" s="1"/>
  <c r="V55"/>
  <c r="O55" i="13"/>
  <c r="P55" s="1"/>
  <c r="G55"/>
  <c r="H55" s="1"/>
  <c r="L55" i="11"/>
  <c r="M55"/>
  <c r="N55"/>
  <c r="E55" i="13"/>
  <c r="F55" s="1"/>
  <c r="C55" i="11" s="1"/>
  <c r="T55"/>
  <c r="J63"/>
  <c r="M63" i="13"/>
  <c r="K63" i="11"/>
  <c r="I63"/>
  <c r="I63" i="13"/>
  <c r="K63"/>
  <c r="J63"/>
  <c r="E63" i="11" s="1"/>
  <c r="C63" i="13"/>
  <c r="D63" s="1"/>
  <c r="B63" i="11" s="1"/>
  <c r="O63"/>
  <c r="L63" i="13"/>
  <c r="N63"/>
  <c r="G63" i="11" s="1"/>
  <c r="V63"/>
  <c r="O63" i="13"/>
  <c r="P63" s="1"/>
  <c r="G63"/>
  <c r="H63" s="1"/>
  <c r="L63" i="11"/>
  <c r="M63"/>
  <c r="N63"/>
  <c r="E63" i="13"/>
  <c r="F63" s="1"/>
  <c r="C63" i="11" s="1"/>
  <c r="T63"/>
  <c r="J71"/>
  <c r="M71" i="13"/>
  <c r="N71" s="1"/>
  <c r="G71" i="11" s="1"/>
  <c r="K71"/>
  <c r="I71"/>
  <c r="I71" i="13"/>
  <c r="K71"/>
  <c r="J71"/>
  <c r="E71" i="11" s="1"/>
  <c r="C71" i="13"/>
  <c r="D71" s="1"/>
  <c r="B71" i="11" s="1"/>
  <c r="O71"/>
  <c r="L71" i="13"/>
  <c r="V71" i="11"/>
  <c r="O71" i="13"/>
  <c r="P71" s="1"/>
  <c r="G71"/>
  <c r="H71" s="1"/>
  <c r="L71" i="11"/>
  <c r="M71"/>
  <c r="N71"/>
  <c r="E71" i="13"/>
  <c r="F71" s="1"/>
  <c r="C71" i="11" s="1"/>
  <c r="T71"/>
  <c r="J79"/>
  <c r="M79" i="13"/>
  <c r="K79" i="11"/>
  <c r="I79"/>
  <c r="I79" i="13"/>
  <c r="K79"/>
  <c r="J79"/>
  <c r="E79" i="11" s="1"/>
  <c r="C79" i="13"/>
  <c r="D79" s="1"/>
  <c r="B79" i="11" s="1"/>
  <c r="O79"/>
  <c r="L79" i="13"/>
  <c r="N79"/>
  <c r="G79" i="11" s="1"/>
  <c r="V79"/>
  <c r="O79" i="13"/>
  <c r="P79" s="1"/>
  <c r="G79"/>
  <c r="H79" s="1"/>
  <c r="L79" i="11"/>
  <c r="M79"/>
  <c r="N79"/>
  <c r="E79" i="13"/>
  <c r="F79" s="1"/>
  <c r="C79" i="11" s="1"/>
  <c r="T79"/>
  <c r="J87"/>
  <c r="M87" i="13"/>
  <c r="K87" i="11"/>
  <c r="I87"/>
  <c r="P87" i="13"/>
  <c r="I87"/>
  <c r="K87"/>
  <c r="J87"/>
  <c r="E87" i="11" s="1"/>
  <c r="C87" i="13"/>
  <c r="D87" s="1"/>
  <c r="B87" i="11" s="1"/>
  <c r="O87"/>
  <c r="L87" i="13"/>
  <c r="N87"/>
  <c r="G87" i="11" s="1"/>
  <c r="V87"/>
  <c r="O87" i="13"/>
  <c r="G87"/>
  <c r="H87" s="1"/>
  <c r="L87" i="11"/>
  <c r="M87"/>
  <c r="N87"/>
  <c r="E87" i="13"/>
  <c r="F87" s="1"/>
  <c r="C87" i="11" s="1"/>
  <c r="T87"/>
  <c r="AB17" i="15"/>
  <c r="D17"/>
  <c r="AB25"/>
  <c r="AE25" s="1"/>
  <c r="D25"/>
  <c r="AB33"/>
  <c r="D33"/>
  <c r="AB41"/>
  <c r="AE41" s="1"/>
  <c r="D41"/>
  <c r="AB49"/>
  <c r="D49"/>
  <c r="AB57"/>
  <c r="AE57" s="1"/>
  <c r="D57"/>
  <c r="AB65"/>
  <c r="D65"/>
  <c r="AB73"/>
  <c r="AE73" s="1"/>
  <c r="D73"/>
  <c r="AB81"/>
  <c r="D81"/>
  <c r="AB89"/>
  <c r="AE89" s="1"/>
  <c r="D89"/>
  <c r="R89" s="1"/>
  <c r="Z90"/>
  <c r="AC90" s="1"/>
  <c r="C90"/>
  <c r="Z82"/>
  <c r="C82"/>
  <c r="Z74"/>
  <c r="C74"/>
  <c r="Z66"/>
  <c r="AC66" s="1"/>
  <c r="C66"/>
  <c r="Z58"/>
  <c r="AC58" s="1"/>
  <c r="C58"/>
  <c r="Z50"/>
  <c r="AC50" s="1"/>
  <c r="C50"/>
  <c r="Z42"/>
  <c r="C42"/>
  <c r="Z34"/>
  <c r="AC34" s="1"/>
  <c r="C34"/>
  <c r="Z26"/>
  <c r="AC26" s="1"/>
  <c r="C26"/>
  <c r="Z18"/>
  <c r="C18"/>
  <c r="Z85"/>
  <c r="C85"/>
  <c r="Z77"/>
  <c r="AC77" s="1"/>
  <c r="C77"/>
  <c r="Z69"/>
  <c r="C69"/>
  <c r="Z61"/>
  <c r="AC61" s="1"/>
  <c r="C61"/>
  <c r="Z53"/>
  <c r="C53"/>
  <c r="Z45"/>
  <c r="AC45" s="1"/>
  <c r="C45"/>
  <c r="Z37"/>
  <c r="C37"/>
  <c r="Z29"/>
  <c r="AC29" s="1"/>
  <c r="C29"/>
  <c r="Z21"/>
  <c r="C21"/>
  <c r="V81"/>
  <c r="V73"/>
  <c r="V65"/>
  <c r="V57"/>
  <c r="V49"/>
  <c r="V41"/>
  <c r="V33"/>
  <c r="V25"/>
  <c r="V17"/>
  <c r="U81"/>
  <c r="U73"/>
  <c r="U65"/>
  <c r="U57"/>
  <c r="U49"/>
  <c r="U41"/>
  <c r="U33"/>
  <c r="U25"/>
  <c r="U17"/>
  <c r="S85"/>
  <c r="S77"/>
  <c r="S69"/>
  <c r="S61"/>
  <c r="S53"/>
  <c r="S45"/>
  <c r="S37"/>
  <c r="S29"/>
  <c r="S21"/>
  <c r="R82"/>
  <c r="R66"/>
  <c r="R50"/>
  <c r="R34"/>
  <c r="Q15"/>
  <c r="P52"/>
  <c r="P60"/>
  <c r="P68"/>
  <c r="P76"/>
  <c r="P84"/>
  <c r="V90"/>
  <c r="U80"/>
  <c r="U64"/>
  <c r="U48"/>
  <c r="U32"/>
  <c r="U16"/>
  <c r="S68"/>
  <c r="S36"/>
  <c r="R22"/>
  <c r="Q82"/>
  <c r="Q66"/>
  <c r="Q50"/>
  <c r="Q34"/>
  <c r="Q18"/>
  <c r="S72"/>
  <c r="S40"/>
  <c r="Q84"/>
  <c r="Q68"/>
  <c r="Q52"/>
  <c r="Q36"/>
  <c r="Q20"/>
  <c r="P59"/>
  <c r="P75"/>
  <c r="AE30"/>
  <c r="AE62"/>
  <c r="AE34"/>
  <c r="AE66"/>
  <c r="AE17"/>
  <c r="AE33"/>
  <c r="AE49"/>
  <c r="AE65"/>
  <c r="AE81"/>
  <c r="AD16"/>
  <c r="AD24"/>
  <c r="AD32"/>
  <c r="AD40"/>
  <c r="AD48"/>
  <c r="AD56"/>
  <c r="AD64"/>
  <c r="AD72"/>
  <c r="AD80"/>
  <c r="AD88"/>
  <c r="V83"/>
  <c r="V75"/>
  <c r="V67"/>
  <c r="V59"/>
  <c r="V51"/>
  <c r="V43"/>
  <c r="V35"/>
  <c r="V27"/>
  <c r="V19"/>
  <c r="U87"/>
  <c r="U79"/>
  <c r="U71"/>
  <c r="U63"/>
  <c r="U55"/>
  <c r="U47"/>
  <c r="U39"/>
  <c r="U31"/>
  <c r="U23"/>
  <c r="U15"/>
  <c r="S87"/>
  <c r="S79"/>
  <c r="S71"/>
  <c r="S63"/>
  <c r="S55"/>
  <c r="S47"/>
  <c r="S39"/>
  <c r="S31"/>
  <c r="S23"/>
  <c r="S15"/>
  <c r="U90"/>
  <c r="U74"/>
  <c r="U58"/>
  <c r="U42"/>
  <c r="U26"/>
  <c r="S82"/>
  <c r="S66"/>
  <c r="S50"/>
  <c r="S34"/>
  <c r="S18"/>
  <c r="R78"/>
  <c r="R62"/>
  <c r="R46"/>
  <c r="R30"/>
  <c r="P54"/>
  <c r="P62"/>
  <c r="P70"/>
  <c r="P78"/>
  <c r="P86"/>
  <c r="V88"/>
  <c r="V80"/>
  <c r="V72"/>
  <c r="V64"/>
  <c r="V56"/>
  <c r="V48"/>
  <c r="V40"/>
  <c r="V32"/>
  <c r="V24"/>
  <c r="V16"/>
  <c r="U76"/>
  <c r="U60"/>
  <c r="U44"/>
  <c r="U28"/>
  <c r="S60"/>
  <c r="S28"/>
  <c r="P49"/>
  <c r="P65"/>
  <c r="P81"/>
  <c r="S64"/>
  <c r="S32"/>
  <c r="Q16"/>
  <c r="AC82"/>
  <c r="AC18"/>
  <c r="AC85"/>
  <c r="AC69"/>
  <c r="AC53"/>
  <c r="AC37"/>
  <c r="AC21"/>
  <c r="U92" i="11"/>
  <c r="U88"/>
  <c r="U84"/>
  <c r="U80"/>
  <c r="U76"/>
  <c r="U72"/>
  <c r="U68"/>
  <c r="U64"/>
  <c r="U60"/>
  <c r="U56"/>
  <c r="U52"/>
  <c r="U48"/>
  <c r="U44"/>
  <c r="U40"/>
  <c r="U24"/>
  <c r="U89"/>
  <c r="U85"/>
  <c r="U81"/>
  <c r="U73"/>
  <c r="U69"/>
  <c r="U65"/>
  <c r="U57"/>
  <c r="U53"/>
  <c r="U49"/>
  <c r="U45"/>
  <c r="U41"/>
  <c r="U33"/>
  <c r="U29"/>
  <c r="U25"/>
  <c r="U21"/>
  <c r="U17"/>
  <c r="H83" i="16"/>
  <c r="H75"/>
  <c r="H67"/>
  <c r="H59"/>
  <c r="H51"/>
  <c r="H43"/>
  <c r="H35"/>
  <c r="H27"/>
  <c r="H19"/>
  <c r="AB19" i="11"/>
  <c r="R19"/>
  <c r="Q19"/>
  <c r="J37"/>
  <c r="M37" i="13"/>
  <c r="N37" s="1"/>
  <c r="G37" i="11" s="1"/>
  <c r="K37"/>
  <c r="I37"/>
  <c r="P37" i="13"/>
  <c r="I37"/>
  <c r="K37"/>
  <c r="L37" s="1"/>
  <c r="J37"/>
  <c r="E37" i="11" s="1"/>
  <c r="C37" i="13"/>
  <c r="D37" s="1"/>
  <c r="B37" i="11" s="1"/>
  <c r="M37"/>
  <c r="N37"/>
  <c r="E37" i="13"/>
  <c r="F37" s="1"/>
  <c r="C37" i="11" s="1"/>
  <c r="T37"/>
  <c r="O37" i="13"/>
  <c r="G37"/>
  <c r="H37" s="1"/>
  <c r="L37" i="11"/>
  <c r="O37"/>
  <c r="V37"/>
  <c r="K61"/>
  <c r="I61"/>
  <c r="J61"/>
  <c r="M61" i="13"/>
  <c r="I61"/>
  <c r="K61"/>
  <c r="L61" s="1"/>
  <c r="J61"/>
  <c r="E61" i="11" s="1"/>
  <c r="C61" i="13"/>
  <c r="D61" s="1"/>
  <c r="B61" i="11" s="1"/>
  <c r="M61"/>
  <c r="N61"/>
  <c r="E61" i="13"/>
  <c r="F61" s="1"/>
  <c r="C61" i="11" s="1"/>
  <c r="T61"/>
  <c r="O61" i="13"/>
  <c r="P61" s="1"/>
  <c r="G61"/>
  <c r="H61" s="1"/>
  <c r="L61" i="11"/>
  <c r="O61"/>
  <c r="N61" i="13"/>
  <c r="G61" i="11" s="1"/>
  <c r="V61"/>
  <c r="I77"/>
  <c r="J77"/>
  <c r="M77" i="13"/>
  <c r="K77" i="11"/>
  <c r="I77" i="13"/>
  <c r="K77"/>
  <c r="L77" s="1"/>
  <c r="J77"/>
  <c r="E77" i="11" s="1"/>
  <c r="C77" i="13"/>
  <c r="D77" s="1"/>
  <c r="B77" i="11" s="1"/>
  <c r="M77"/>
  <c r="N77"/>
  <c r="E77" i="13"/>
  <c r="F77" s="1"/>
  <c r="C77" i="11" s="1"/>
  <c r="T77"/>
  <c r="O77" i="13"/>
  <c r="P77" s="1"/>
  <c r="G77"/>
  <c r="H77" s="1"/>
  <c r="L77" i="11"/>
  <c r="O77"/>
  <c r="N77" i="13"/>
  <c r="G77" i="11" s="1"/>
  <c r="V77"/>
  <c r="AB20" i="15"/>
  <c r="AE20" s="1"/>
  <c r="D20"/>
  <c r="R20" s="1"/>
  <c r="AB24"/>
  <c r="AE24" s="1"/>
  <c r="D24"/>
  <c r="R24" s="1"/>
  <c r="AB28"/>
  <c r="AE28" s="1"/>
  <c r="D28"/>
  <c r="AB32"/>
  <c r="AE32" s="1"/>
  <c r="D32"/>
  <c r="AB36"/>
  <c r="D36"/>
  <c r="AB40"/>
  <c r="AE40" s="1"/>
  <c r="D40"/>
  <c r="R40" s="1"/>
  <c r="AB44"/>
  <c r="AE44" s="1"/>
  <c r="D44"/>
  <c r="R44" s="1"/>
  <c r="AB48"/>
  <c r="AE48" s="1"/>
  <c r="D48"/>
  <c r="R48" s="1"/>
  <c r="AB52"/>
  <c r="AE52" s="1"/>
  <c r="D52"/>
  <c r="R52" s="1"/>
  <c r="AB56"/>
  <c r="AE56" s="1"/>
  <c r="D56"/>
  <c r="AB60"/>
  <c r="AE60" s="1"/>
  <c r="D60"/>
  <c r="AB64"/>
  <c r="AE64" s="1"/>
  <c r="D64"/>
  <c r="AB68"/>
  <c r="D68"/>
  <c r="AB72"/>
  <c r="AE72" s="1"/>
  <c r="D72"/>
  <c r="R72" s="1"/>
  <c r="AB76"/>
  <c r="AE76" s="1"/>
  <c r="D76"/>
  <c r="R76" s="1"/>
  <c r="AB80"/>
  <c r="AE80" s="1"/>
  <c r="D80"/>
  <c r="R80" s="1"/>
  <c r="AB84"/>
  <c r="AE84" s="1"/>
  <c r="D84"/>
  <c r="R84" s="1"/>
  <c r="AB88"/>
  <c r="AE88" s="1"/>
  <c r="D88"/>
  <c r="AB15"/>
  <c r="AE15" s="1"/>
  <c r="D15"/>
  <c r="R15" s="1"/>
  <c r="Z88"/>
  <c r="AC88" s="1"/>
  <c r="C88"/>
  <c r="Z80"/>
  <c r="AC80" s="1"/>
  <c r="C80"/>
  <c r="Q80" s="1"/>
  <c r="Z72"/>
  <c r="AC72" s="1"/>
  <c r="C72"/>
  <c r="Z64"/>
  <c r="AC64" s="1"/>
  <c r="C64"/>
  <c r="Q64" s="1"/>
  <c r="Z56"/>
  <c r="AC56" s="1"/>
  <c r="C56"/>
  <c r="Z48"/>
  <c r="AC48" s="1"/>
  <c r="C48"/>
  <c r="Q48" s="1"/>
  <c r="Z40"/>
  <c r="AC40" s="1"/>
  <c r="C40"/>
  <c r="Z32"/>
  <c r="AC32" s="1"/>
  <c r="C32"/>
  <c r="Q32" s="1"/>
  <c r="Z24"/>
  <c r="AC24" s="1"/>
  <c r="C24"/>
  <c r="Z87"/>
  <c r="AC87" s="1"/>
  <c r="C87"/>
  <c r="Q87" s="1"/>
  <c r="Z79"/>
  <c r="AC79" s="1"/>
  <c r="C79"/>
  <c r="Q79" s="1"/>
  <c r="Z71"/>
  <c r="AC71" s="1"/>
  <c r="C71"/>
  <c r="Q71" s="1"/>
  <c r="Z63"/>
  <c r="AC63" s="1"/>
  <c r="C63"/>
  <c r="Q63" s="1"/>
  <c r="Z55"/>
  <c r="AC55" s="1"/>
  <c r="C55"/>
  <c r="Q55" s="1"/>
  <c r="Z47"/>
  <c r="AC47" s="1"/>
  <c r="C47"/>
  <c r="Q47" s="1"/>
  <c r="Z39"/>
  <c r="AC39" s="1"/>
  <c r="C39"/>
  <c r="Q39" s="1"/>
  <c r="Z31"/>
  <c r="AC31" s="1"/>
  <c r="C31"/>
  <c r="Q31" s="1"/>
  <c r="Z23"/>
  <c r="AC23" s="1"/>
  <c r="C23"/>
  <c r="Q23" s="1"/>
  <c r="E20" i="13"/>
  <c r="N20" i="11"/>
  <c r="M20"/>
  <c r="K20"/>
  <c r="O20"/>
  <c r="O20" i="13"/>
  <c r="P20" s="1"/>
  <c r="T20" i="11"/>
  <c r="C20" i="13"/>
  <c r="D20" s="1"/>
  <c r="B20" i="11" s="1"/>
  <c r="L20"/>
  <c r="M20" i="13"/>
  <c r="N20" s="1"/>
  <c r="G20" i="11" s="1"/>
  <c r="J20"/>
  <c r="K20" i="13"/>
  <c r="L20" s="1"/>
  <c r="I20"/>
  <c r="J20" s="1"/>
  <c r="E20" i="11" s="1"/>
  <c r="V20"/>
  <c r="G20" i="13"/>
  <c r="H20" s="1"/>
  <c r="I20" i="11"/>
  <c r="F20" i="13"/>
  <c r="C20" i="11" s="1"/>
  <c r="E36" i="13"/>
  <c r="N36" i="11"/>
  <c r="M36"/>
  <c r="O36"/>
  <c r="K36"/>
  <c r="O36" i="13"/>
  <c r="P36" s="1"/>
  <c r="T36" i="11"/>
  <c r="C36" i="13"/>
  <c r="D36" s="1"/>
  <c r="B36" i="11" s="1"/>
  <c r="L36"/>
  <c r="M36" i="13"/>
  <c r="N36" s="1"/>
  <c r="G36" i="11" s="1"/>
  <c r="J36"/>
  <c r="K36" i="13"/>
  <c r="L36" s="1"/>
  <c r="I36"/>
  <c r="J36" s="1"/>
  <c r="E36" i="11" s="1"/>
  <c r="V36"/>
  <c r="G36" i="13"/>
  <c r="H36" s="1"/>
  <c r="I36" i="11"/>
  <c r="F36" i="13"/>
  <c r="C36" i="11" s="1"/>
  <c r="O42"/>
  <c r="E42" i="13"/>
  <c r="N42" i="11"/>
  <c r="M42"/>
  <c r="K42"/>
  <c r="O42" i="13"/>
  <c r="K42"/>
  <c r="L42" s="1"/>
  <c r="V42" i="11"/>
  <c r="P42" i="13"/>
  <c r="C42"/>
  <c r="D42" s="1"/>
  <c r="B42" i="11" s="1"/>
  <c r="I42"/>
  <c r="L42"/>
  <c r="F42" i="13"/>
  <c r="C42" i="11" s="1"/>
  <c r="I42" i="13"/>
  <c r="J42" s="1"/>
  <c r="E42" i="11" s="1"/>
  <c r="T42"/>
  <c r="G42" i="13"/>
  <c r="H42" s="1"/>
  <c r="M42"/>
  <c r="N42" s="1"/>
  <c r="G42" i="11" s="1"/>
  <c r="J42"/>
  <c r="E46" i="13"/>
  <c r="F46" s="1"/>
  <c r="C46" i="11" s="1"/>
  <c r="O46"/>
  <c r="N46"/>
  <c r="M46"/>
  <c r="K46"/>
  <c r="O46" i="13"/>
  <c r="P46" s="1"/>
  <c r="K46"/>
  <c r="V46" i="11"/>
  <c r="C46" i="13"/>
  <c r="D46" s="1"/>
  <c r="B46" i="11" s="1"/>
  <c r="I46"/>
  <c r="L46"/>
  <c r="L46" i="13"/>
  <c r="I46"/>
  <c r="J46" s="1"/>
  <c r="E46" i="11" s="1"/>
  <c r="T46"/>
  <c r="G46" i="13"/>
  <c r="H46" s="1"/>
  <c r="M46"/>
  <c r="N46" s="1"/>
  <c r="G46" i="11" s="1"/>
  <c r="J46"/>
  <c r="O50"/>
  <c r="E50" i="13"/>
  <c r="N50" i="11"/>
  <c r="M50"/>
  <c r="K50"/>
  <c r="O50" i="13"/>
  <c r="P50" s="1"/>
  <c r="K50"/>
  <c r="L50" s="1"/>
  <c r="V50" i="11"/>
  <c r="C50" i="13"/>
  <c r="D50" s="1"/>
  <c r="B50" i="11" s="1"/>
  <c r="I50"/>
  <c r="L50"/>
  <c r="F50" i="13"/>
  <c r="C50" i="11" s="1"/>
  <c r="I50" i="13"/>
  <c r="J50" s="1"/>
  <c r="E50" i="11" s="1"/>
  <c r="T50"/>
  <c r="G50" i="13"/>
  <c r="H50" s="1"/>
  <c r="M50"/>
  <c r="N50" s="1"/>
  <c r="G50" i="11" s="1"/>
  <c r="J50"/>
  <c r="Q50" s="1"/>
  <c r="O54"/>
  <c r="H54" i="13"/>
  <c r="E54"/>
  <c r="N54" i="11"/>
  <c r="M54"/>
  <c r="K54"/>
  <c r="O54" i="13"/>
  <c r="P54" s="1"/>
  <c r="K54"/>
  <c r="V54" i="11"/>
  <c r="C54" i="13"/>
  <c r="D54" s="1"/>
  <c r="B54" i="11" s="1"/>
  <c r="I54"/>
  <c r="L54"/>
  <c r="F54" i="13"/>
  <c r="C54" i="11" s="1"/>
  <c r="L54" i="13"/>
  <c r="I54"/>
  <c r="J54" s="1"/>
  <c r="E54" i="11" s="1"/>
  <c r="T54"/>
  <c r="G54" i="13"/>
  <c r="M54"/>
  <c r="N54" s="1"/>
  <c r="G54" i="11" s="1"/>
  <c r="J54"/>
  <c r="Q54" s="1"/>
  <c r="O58"/>
  <c r="E58" i="13"/>
  <c r="N58" i="11"/>
  <c r="M58"/>
  <c r="K58"/>
  <c r="O58" i="13"/>
  <c r="P58" s="1"/>
  <c r="K58"/>
  <c r="L58" s="1"/>
  <c r="V58" i="11"/>
  <c r="C58" i="13"/>
  <c r="D58" s="1"/>
  <c r="B58" i="11" s="1"/>
  <c r="I58"/>
  <c r="L58"/>
  <c r="F58" i="13"/>
  <c r="C58" i="11" s="1"/>
  <c r="I58" i="13"/>
  <c r="J58" s="1"/>
  <c r="E58" i="11" s="1"/>
  <c r="T58"/>
  <c r="G58" i="13"/>
  <c r="H58" s="1"/>
  <c r="M58"/>
  <c r="N58" s="1"/>
  <c r="G58" i="11" s="1"/>
  <c r="J58"/>
  <c r="Q58" s="1"/>
  <c r="O62"/>
  <c r="H62" i="13"/>
  <c r="E62"/>
  <c r="N62" i="11"/>
  <c r="M62"/>
  <c r="K62"/>
  <c r="O62" i="13"/>
  <c r="P62" s="1"/>
  <c r="K62"/>
  <c r="V62" i="11"/>
  <c r="C62" i="13"/>
  <c r="D62" s="1"/>
  <c r="B62" i="11" s="1"/>
  <c r="I62"/>
  <c r="L62"/>
  <c r="F62" i="13"/>
  <c r="C62" i="11" s="1"/>
  <c r="L62" i="13"/>
  <c r="I62"/>
  <c r="J62" s="1"/>
  <c r="E62" i="11" s="1"/>
  <c r="T62"/>
  <c r="G62" i="13"/>
  <c r="M62"/>
  <c r="N62" s="1"/>
  <c r="G62" i="11" s="1"/>
  <c r="J62"/>
  <c r="Q62" s="1"/>
  <c r="O66"/>
  <c r="K66"/>
  <c r="E66" i="13"/>
  <c r="N66" i="11"/>
  <c r="M66"/>
  <c r="O66" i="13"/>
  <c r="K66"/>
  <c r="L66" s="1"/>
  <c r="V66" i="11"/>
  <c r="P66" i="13"/>
  <c r="C66"/>
  <c r="D66" s="1"/>
  <c r="B66" i="11" s="1"/>
  <c r="I66"/>
  <c r="L66"/>
  <c r="F66" i="13"/>
  <c r="C66" i="11" s="1"/>
  <c r="I66" i="13"/>
  <c r="J66" s="1"/>
  <c r="E66" i="11" s="1"/>
  <c r="T66"/>
  <c r="G66" i="13"/>
  <c r="H66" s="1"/>
  <c r="M66"/>
  <c r="N66" s="1"/>
  <c r="G66" i="11" s="1"/>
  <c r="J66"/>
  <c r="O70"/>
  <c r="K70"/>
  <c r="E70" i="13"/>
  <c r="F70" s="1"/>
  <c r="C70" i="11" s="1"/>
  <c r="N70"/>
  <c r="M70"/>
  <c r="O70" i="13"/>
  <c r="P70" s="1"/>
  <c r="K70"/>
  <c r="L70" s="1"/>
  <c r="V70" i="11"/>
  <c r="C70" i="13"/>
  <c r="D70" s="1"/>
  <c r="B70" i="11" s="1"/>
  <c r="I70"/>
  <c r="L70"/>
  <c r="I70" i="13"/>
  <c r="J70" s="1"/>
  <c r="E70" i="11" s="1"/>
  <c r="T70"/>
  <c r="G70" i="13"/>
  <c r="H70" s="1"/>
  <c r="M70"/>
  <c r="N70" s="1"/>
  <c r="G70" i="11" s="1"/>
  <c r="J70"/>
  <c r="O74"/>
  <c r="K74"/>
  <c r="E74" i="13"/>
  <c r="N74" i="11"/>
  <c r="M74"/>
  <c r="O74" i="13"/>
  <c r="P74" s="1"/>
  <c r="K74"/>
  <c r="L74" s="1"/>
  <c r="V74" i="11"/>
  <c r="C74" i="13"/>
  <c r="D74" s="1"/>
  <c r="B74" i="11" s="1"/>
  <c r="I74"/>
  <c r="L74"/>
  <c r="F74" i="13"/>
  <c r="C74" i="11" s="1"/>
  <c r="I74" i="13"/>
  <c r="J74" s="1"/>
  <c r="E74" i="11" s="1"/>
  <c r="T74"/>
  <c r="G74" i="13"/>
  <c r="H74" s="1"/>
  <c r="M74"/>
  <c r="N74" s="1"/>
  <c r="G74" i="11" s="1"/>
  <c r="J74"/>
  <c r="Q74" s="1"/>
  <c r="O78"/>
  <c r="K78"/>
  <c r="E78" i="13"/>
  <c r="F78" s="1"/>
  <c r="C78" i="11" s="1"/>
  <c r="N78"/>
  <c r="M78"/>
  <c r="O78" i="13"/>
  <c r="P78" s="1"/>
  <c r="K78"/>
  <c r="V78" i="11"/>
  <c r="C78" i="13"/>
  <c r="D78" s="1"/>
  <c r="B78" i="11" s="1"/>
  <c r="I78"/>
  <c r="L78"/>
  <c r="L78" i="13"/>
  <c r="I78"/>
  <c r="J78" s="1"/>
  <c r="E78" i="11" s="1"/>
  <c r="T78"/>
  <c r="G78" i="13"/>
  <c r="H78" s="1"/>
  <c r="M78"/>
  <c r="N78" s="1"/>
  <c r="G78" i="11" s="1"/>
  <c r="J78"/>
  <c r="O82"/>
  <c r="K82"/>
  <c r="D82" i="13"/>
  <c r="B82" i="11" s="1"/>
  <c r="O82" i="13"/>
  <c r="E82"/>
  <c r="N82" i="11"/>
  <c r="M82"/>
  <c r="K82" i="13"/>
  <c r="L82" s="1"/>
  <c r="V82" i="11"/>
  <c r="P82" i="13"/>
  <c r="C82"/>
  <c r="I82" i="11"/>
  <c r="P82" s="1"/>
  <c r="L82"/>
  <c r="F82" i="13"/>
  <c r="C82" i="11" s="1"/>
  <c r="I82" i="13"/>
  <c r="J82" s="1"/>
  <c r="E82" i="11" s="1"/>
  <c r="T82"/>
  <c r="G82" i="13"/>
  <c r="H82" s="1"/>
  <c r="M82"/>
  <c r="N82" s="1"/>
  <c r="G82" i="11" s="1"/>
  <c r="J82"/>
  <c r="O86"/>
  <c r="K86"/>
  <c r="O86" i="13"/>
  <c r="P86" s="1"/>
  <c r="E86"/>
  <c r="N86" i="11"/>
  <c r="M86"/>
  <c r="K86" i="13"/>
  <c r="V86" i="11"/>
  <c r="C86" i="13"/>
  <c r="D86" s="1"/>
  <c r="B86" i="11" s="1"/>
  <c r="I86"/>
  <c r="L86"/>
  <c r="F86" i="13"/>
  <c r="C86" i="11" s="1"/>
  <c r="L86" i="13"/>
  <c r="I86"/>
  <c r="J86" s="1"/>
  <c r="E86" i="11" s="1"/>
  <c r="T86"/>
  <c r="G86" i="13"/>
  <c r="H86" s="1"/>
  <c r="M86"/>
  <c r="N86" s="1"/>
  <c r="G86" i="11" s="1"/>
  <c r="J86"/>
  <c r="Q86" s="1"/>
  <c r="O90"/>
  <c r="E90" i="13"/>
  <c r="N90" i="11"/>
  <c r="M90"/>
  <c r="K90"/>
  <c r="O90" i="13"/>
  <c r="K90"/>
  <c r="L90" s="1"/>
  <c r="V90" i="11"/>
  <c r="P90" i="13"/>
  <c r="C90"/>
  <c r="D90" s="1"/>
  <c r="B90" i="11" s="1"/>
  <c r="I90"/>
  <c r="L90"/>
  <c r="F90" i="13"/>
  <c r="C90" i="11" s="1"/>
  <c r="I90" i="13"/>
  <c r="J90" s="1"/>
  <c r="E90" i="11" s="1"/>
  <c r="T90"/>
  <c r="G90" i="13"/>
  <c r="H90" s="1"/>
  <c r="M90"/>
  <c r="N90" s="1"/>
  <c r="G90" i="11" s="1"/>
  <c r="J90"/>
  <c r="K93"/>
  <c r="I93"/>
  <c r="N93"/>
  <c r="I93" i="13"/>
  <c r="J93" s="1"/>
  <c r="E93" i="11" s="1"/>
  <c r="K93" i="13"/>
  <c r="M93"/>
  <c r="N93" s="1"/>
  <c r="G93" i="11" s="1"/>
  <c r="L93" i="13"/>
  <c r="T93" i="11"/>
  <c r="C93" i="13"/>
  <c r="D93" s="1"/>
  <c r="B93" i="11" s="1"/>
  <c r="O93" i="13"/>
  <c r="E93"/>
  <c r="F93" s="1"/>
  <c r="C93" i="11" s="1"/>
  <c r="V93"/>
  <c r="P93" i="13"/>
  <c r="G93"/>
  <c r="H93" s="1"/>
  <c r="L93" i="11"/>
  <c r="O93"/>
  <c r="M93"/>
  <c r="J93"/>
  <c r="M16"/>
  <c r="K16"/>
  <c r="E16" i="13"/>
  <c r="F16" s="1"/>
  <c r="C16" i="11" s="1"/>
  <c r="N16"/>
  <c r="O16"/>
  <c r="O16" i="13"/>
  <c r="P16" s="1"/>
  <c r="C16"/>
  <c r="D16" s="1"/>
  <c r="B16" i="11" s="1"/>
  <c r="I16"/>
  <c r="L16"/>
  <c r="M16" i="13"/>
  <c r="N16" s="1"/>
  <c r="G16" i="11" s="1"/>
  <c r="J16"/>
  <c r="T16"/>
  <c r="K16" i="13"/>
  <c r="L16" s="1"/>
  <c r="I16"/>
  <c r="J16" s="1"/>
  <c r="E16" i="11" s="1"/>
  <c r="G16" i="13"/>
  <c r="H16" s="1"/>
  <c r="V16" i="11"/>
  <c r="M22"/>
  <c r="O22"/>
  <c r="E22" i="13"/>
  <c r="N22" i="11"/>
  <c r="K22"/>
  <c r="O22" i="13"/>
  <c r="K22"/>
  <c r="L22"/>
  <c r="V22" i="11"/>
  <c r="P22" i="13"/>
  <c r="C22"/>
  <c r="D22" s="1"/>
  <c r="B22" i="11" s="1"/>
  <c r="I22"/>
  <c r="L22"/>
  <c r="F22" i="13"/>
  <c r="C22" i="11" s="1"/>
  <c r="I22" i="13"/>
  <c r="J22" s="1"/>
  <c r="E22" i="11" s="1"/>
  <c r="T22"/>
  <c r="G22" i="13"/>
  <c r="H22" s="1"/>
  <c r="M22"/>
  <c r="N22" s="1"/>
  <c r="G22" i="11" s="1"/>
  <c r="J22"/>
  <c r="E28" i="13"/>
  <c r="F28" s="1"/>
  <c r="C28" i="11" s="1"/>
  <c r="N28"/>
  <c r="M28"/>
  <c r="O28"/>
  <c r="K28"/>
  <c r="O28" i="13"/>
  <c r="P28" s="1"/>
  <c r="T28" i="11"/>
  <c r="C28" i="13"/>
  <c r="D28" s="1"/>
  <c r="B28" i="11" s="1"/>
  <c r="L28"/>
  <c r="M28" i="13"/>
  <c r="N28" s="1"/>
  <c r="G28" i="11" s="1"/>
  <c r="J28"/>
  <c r="K28" i="13"/>
  <c r="L28" s="1"/>
  <c r="I28"/>
  <c r="J28" s="1"/>
  <c r="E28" i="11" s="1"/>
  <c r="V28"/>
  <c r="G28" i="13"/>
  <c r="H28" s="1"/>
  <c r="I28" i="11"/>
  <c r="E32" i="13"/>
  <c r="F32" s="1"/>
  <c r="C32" i="11" s="1"/>
  <c r="N32"/>
  <c r="M32"/>
  <c r="O32"/>
  <c r="K32"/>
  <c r="O32" i="13"/>
  <c r="P32" s="1"/>
  <c r="T32" i="11"/>
  <c r="C32" i="13"/>
  <c r="D32" s="1"/>
  <c r="B32" i="11" s="1"/>
  <c r="L32"/>
  <c r="M32" i="13"/>
  <c r="N32" s="1"/>
  <c r="G32" i="11" s="1"/>
  <c r="J32"/>
  <c r="K32" i="13"/>
  <c r="L32" s="1"/>
  <c r="I32"/>
  <c r="J32" s="1"/>
  <c r="E32" i="11" s="1"/>
  <c r="V32"/>
  <c r="G32" i="13"/>
  <c r="H32" s="1"/>
  <c r="I32" i="11"/>
  <c r="N38"/>
  <c r="M38"/>
  <c r="O38"/>
  <c r="E38" i="13"/>
  <c r="K38" i="11"/>
  <c r="O38" i="13"/>
  <c r="K38"/>
  <c r="L38" s="1"/>
  <c r="V38" i="11"/>
  <c r="P38" i="13"/>
  <c r="C38"/>
  <c r="D38" s="1"/>
  <c r="B38" i="11" s="1"/>
  <c r="I38"/>
  <c r="L38"/>
  <c r="F38" i="13"/>
  <c r="C38" i="11" s="1"/>
  <c r="I38" i="13"/>
  <c r="J38" s="1"/>
  <c r="E38" i="11" s="1"/>
  <c r="T38"/>
  <c r="G38" i="13"/>
  <c r="H38" s="1"/>
  <c r="M38"/>
  <c r="N38" s="1"/>
  <c r="G38" i="11" s="1"/>
  <c r="J38"/>
  <c r="K27"/>
  <c r="J27"/>
  <c r="M27" i="13"/>
  <c r="N27" s="1"/>
  <c r="G27" i="11" s="1"/>
  <c r="I27"/>
  <c r="P27" i="13"/>
  <c r="I27"/>
  <c r="K27"/>
  <c r="J27"/>
  <c r="E27" i="11" s="1"/>
  <c r="C27" i="13"/>
  <c r="D27" s="1"/>
  <c r="B27" i="11" s="1"/>
  <c r="O27"/>
  <c r="L27" i="13"/>
  <c r="V27" i="11"/>
  <c r="O27" i="13"/>
  <c r="G27"/>
  <c r="H27" s="1"/>
  <c r="L27" i="11"/>
  <c r="M27"/>
  <c r="N27"/>
  <c r="E27" i="13"/>
  <c r="F27" s="1"/>
  <c r="C27" i="11" s="1"/>
  <c r="T27"/>
  <c r="J35"/>
  <c r="M35" i="13"/>
  <c r="K35" i="11"/>
  <c r="I35"/>
  <c r="I35" i="13"/>
  <c r="J35" s="1"/>
  <c r="E35" i="11" s="1"/>
  <c r="C35" i="13"/>
  <c r="D35" s="1"/>
  <c r="B35" i="11" s="1"/>
  <c r="O35"/>
  <c r="L35" i="13"/>
  <c r="N35"/>
  <c r="G35" i="11" s="1"/>
  <c r="V35"/>
  <c r="K35" i="13"/>
  <c r="O35"/>
  <c r="P35" s="1"/>
  <c r="G35"/>
  <c r="H35" s="1"/>
  <c r="L35" i="11"/>
  <c r="M35"/>
  <c r="N35"/>
  <c r="E35" i="13"/>
  <c r="F35" s="1"/>
  <c r="C35" i="11" s="1"/>
  <c r="T35"/>
  <c r="K43"/>
  <c r="J43"/>
  <c r="M43" i="13"/>
  <c r="I43" i="11"/>
  <c r="I43" i="13"/>
  <c r="K43"/>
  <c r="J43"/>
  <c r="E43" i="11" s="1"/>
  <c r="C43" i="13"/>
  <c r="D43" s="1"/>
  <c r="B43" i="11" s="1"/>
  <c r="O43"/>
  <c r="L43" i="13"/>
  <c r="N43"/>
  <c r="G43" i="11" s="1"/>
  <c r="V43"/>
  <c r="O43" i="13"/>
  <c r="P43" s="1"/>
  <c r="G43"/>
  <c r="H43" s="1"/>
  <c r="L43" i="11"/>
  <c r="M43"/>
  <c r="N43"/>
  <c r="E43" i="13"/>
  <c r="F43" s="1"/>
  <c r="C43" i="11" s="1"/>
  <c r="T43"/>
  <c r="K51"/>
  <c r="J51"/>
  <c r="M51" i="13"/>
  <c r="I51" i="11"/>
  <c r="I51" i="13"/>
  <c r="K51"/>
  <c r="J51"/>
  <c r="E51" i="11" s="1"/>
  <c r="C51" i="13"/>
  <c r="D51" s="1"/>
  <c r="B51" i="11" s="1"/>
  <c r="O51"/>
  <c r="L51" i="13"/>
  <c r="N51"/>
  <c r="G51" i="11" s="1"/>
  <c r="V51"/>
  <c r="O51" i="13"/>
  <c r="P51" s="1"/>
  <c r="G51"/>
  <c r="H51" s="1"/>
  <c r="L51" i="11"/>
  <c r="M51"/>
  <c r="N51"/>
  <c r="E51" i="13"/>
  <c r="F51" s="1"/>
  <c r="C51" i="11" s="1"/>
  <c r="T51"/>
  <c r="K59"/>
  <c r="J59"/>
  <c r="M59" i="13"/>
  <c r="I59" i="11"/>
  <c r="I59" i="13"/>
  <c r="K59"/>
  <c r="J59"/>
  <c r="E59" i="11" s="1"/>
  <c r="C59" i="13"/>
  <c r="D59" s="1"/>
  <c r="B59" i="11" s="1"/>
  <c r="O59"/>
  <c r="L59" i="13"/>
  <c r="N59"/>
  <c r="G59" i="11" s="1"/>
  <c r="V59"/>
  <c r="O59" i="13"/>
  <c r="P59" s="1"/>
  <c r="G59"/>
  <c r="H59" s="1"/>
  <c r="L59" i="11"/>
  <c r="M59"/>
  <c r="N59"/>
  <c r="E59" i="13"/>
  <c r="F59" s="1"/>
  <c r="C59" i="11" s="1"/>
  <c r="T59"/>
  <c r="J67"/>
  <c r="M67" i="13"/>
  <c r="K67" i="11"/>
  <c r="I67"/>
  <c r="I67" i="13"/>
  <c r="K67"/>
  <c r="J67"/>
  <c r="E67" i="11" s="1"/>
  <c r="C67" i="13"/>
  <c r="D67" s="1"/>
  <c r="B67" i="11" s="1"/>
  <c r="O67"/>
  <c r="L67" i="13"/>
  <c r="N67"/>
  <c r="G67" i="11" s="1"/>
  <c r="V67"/>
  <c r="O67" i="13"/>
  <c r="P67" s="1"/>
  <c r="G67"/>
  <c r="H67" s="1"/>
  <c r="L67" i="11"/>
  <c r="M67"/>
  <c r="N67"/>
  <c r="E67" i="13"/>
  <c r="F67" s="1"/>
  <c r="C67" i="11" s="1"/>
  <c r="T67"/>
  <c r="J75"/>
  <c r="M75" i="13"/>
  <c r="N75" s="1"/>
  <c r="G75" i="11" s="1"/>
  <c r="K75"/>
  <c r="I75"/>
  <c r="I75" i="13"/>
  <c r="K75"/>
  <c r="J75"/>
  <c r="E75" i="11" s="1"/>
  <c r="C75" i="13"/>
  <c r="D75" s="1"/>
  <c r="B75" i="11" s="1"/>
  <c r="O75"/>
  <c r="L75" i="13"/>
  <c r="V75" i="11"/>
  <c r="O75" i="13"/>
  <c r="P75" s="1"/>
  <c r="G75"/>
  <c r="H75" s="1"/>
  <c r="L75" i="11"/>
  <c r="M75"/>
  <c r="N75"/>
  <c r="E75" i="13"/>
  <c r="F75" s="1"/>
  <c r="C75" i="11" s="1"/>
  <c r="T75"/>
  <c r="J83"/>
  <c r="M83" i="13"/>
  <c r="K83" i="11"/>
  <c r="I83"/>
  <c r="I83" i="13"/>
  <c r="K83"/>
  <c r="J83"/>
  <c r="E83" i="11" s="1"/>
  <c r="C83" i="13"/>
  <c r="D83" s="1"/>
  <c r="B83" i="11" s="1"/>
  <c r="O83"/>
  <c r="L83" i="13"/>
  <c r="N83"/>
  <c r="G83" i="11" s="1"/>
  <c r="V83"/>
  <c r="O83" i="13"/>
  <c r="P83" s="1"/>
  <c r="G83"/>
  <c r="H83" s="1"/>
  <c r="L83" i="11"/>
  <c r="M83"/>
  <c r="N83"/>
  <c r="E83" i="13"/>
  <c r="F83" s="1"/>
  <c r="C83" i="11" s="1"/>
  <c r="T83"/>
  <c r="K91"/>
  <c r="J91"/>
  <c r="M91" i="13"/>
  <c r="N91" s="1"/>
  <c r="G91" i="11" s="1"/>
  <c r="I91"/>
  <c r="I91" i="13"/>
  <c r="K91"/>
  <c r="J91"/>
  <c r="E91" i="11" s="1"/>
  <c r="C91" i="13"/>
  <c r="D91" s="1"/>
  <c r="B91" i="11" s="1"/>
  <c r="O91"/>
  <c r="L91" i="13"/>
  <c r="V91" i="11"/>
  <c r="O91" i="13"/>
  <c r="P91" s="1"/>
  <c r="G91"/>
  <c r="H91" s="1"/>
  <c r="L91" i="11"/>
  <c r="M91"/>
  <c r="N91"/>
  <c r="E91" i="13"/>
  <c r="F91" s="1"/>
  <c r="C91" i="11" s="1"/>
  <c r="T91"/>
  <c r="AB21" i="15"/>
  <c r="AE21" s="1"/>
  <c r="D21"/>
  <c r="R21" s="1"/>
  <c r="AB29"/>
  <c r="AE29" s="1"/>
  <c r="D29"/>
  <c r="R29" s="1"/>
  <c r="AB37"/>
  <c r="AE37" s="1"/>
  <c r="D37"/>
  <c r="R37" s="1"/>
  <c r="AB45"/>
  <c r="AE45" s="1"/>
  <c r="D45"/>
  <c r="R45" s="1"/>
  <c r="AB53"/>
  <c r="AE53" s="1"/>
  <c r="D53"/>
  <c r="R53" s="1"/>
  <c r="AB61"/>
  <c r="AE61" s="1"/>
  <c r="D61"/>
  <c r="R61" s="1"/>
  <c r="AB69"/>
  <c r="AE69" s="1"/>
  <c r="D69"/>
  <c r="R69" s="1"/>
  <c r="AB77"/>
  <c r="AE77" s="1"/>
  <c r="D77"/>
  <c r="R77" s="1"/>
  <c r="AB85"/>
  <c r="AE85" s="1"/>
  <c r="D85"/>
  <c r="R85" s="1"/>
  <c r="Z86"/>
  <c r="AC86" s="1"/>
  <c r="C86"/>
  <c r="Z78"/>
  <c r="AC78" s="1"/>
  <c r="C78"/>
  <c r="Q78" s="1"/>
  <c r="Z70"/>
  <c r="AC70" s="1"/>
  <c r="C70"/>
  <c r="Z62"/>
  <c r="AC62" s="1"/>
  <c r="C62"/>
  <c r="Q62" s="1"/>
  <c r="Z54"/>
  <c r="AC54" s="1"/>
  <c r="C54"/>
  <c r="Z46"/>
  <c r="AC46" s="1"/>
  <c r="C46"/>
  <c r="Q46" s="1"/>
  <c r="Z38"/>
  <c r="AC38" s="1"/>
  <c r="C38"/>
  <c r="Z30"/>
  <c r="C30"/>
  <c r="Q30" s="1"/>
  <c r="Z22"/>
  <c r="AC22" s="1"/>
  <c r="C22"/>
  <c r="Z89"/>
  <c r="AC89" s="1"/>
  <c r="C89"/>
  <c r="Q89" s="1"/>
  <c r="Z81"/>
  <c r="AC81" s="1"/>
  <c r="C81"/>
  <c r="Q81" s="1"/>
  <c r="Z73"/>
  <c r="AC73" s="1"/>
  <c r="C73"/>
  <c r="Q73" s="1"/>
  <c r="Z65"/>
  <c r="AC65" s="1"/>
  <c r="C65"/>
  <c r="Q65" s="1"/>
  <c r="Z57"/>
  <c r="AC57" s="1"/>
  <c r="C57"/>
  <c r="Q57" s="1"/>
  <c r="Z49"/>
  <c r="AC49" s="1"/>
  <c r="C49"/>
  <c r="Q49" s="1"/>
  <c r="Z41"/>
  <c r="AC41" s="1"/>
  <c r="C41"/>
  <c r="Q41" s="1"/>
  <c r="Z33"/>
  <c r="AC33" s="1"/>
  <c r="C33"/>
  <c r="Q33" s="1"/>
  <c r="Z25"/>
  <c r="AC25" s="1"/>
  <c r="C25"/>
  <c r="Q25" s="1"/>
  <c r="Z17"/>
  <c r="C17"/>
  <c r="Q17" s="1"/>
  <c r="V85"/>
  <c r="V77"/>
  <c r="V69"/>
  <c r="V61"/>
  <c r="V53"/>
  <c r="V45"/>
  <c r="V37"/>
  <c r="V29"/>
  <c r="V21"/>
  <c r="U85"/>
  <c r="U77"/>
  <c r="U69"/>
  <c r="U61"/>
  <c r="U53"/>
  <c r="U45"/>
  <c r="U37"/>
  <c r="U29"/>
  <c r="U21"/>
  <c r="S81"/>
  <c r="S73"/>
  <c r="S65"/>
  <c r="S57"/>
  <c r="S49"/>
  <c r="S41"/>
  <c r="S33"/>
  <c r="S25"/>
  <c r="S17"/>
  <c r="R81"/>
  <c r="R73"/>
  <c r="R65"/>
  <c r="R57"/>
  <c r="R49"/>
  <c r="R41"/>
  <c r="R33"/>
  <c r="R90"/>
  <c r="R74"/>
  <c r="R58"/>
  <c r="R42"/>
  <c r="Q83"/>
  <c r="Q75"/>
  <c r="Q67"/>
  <c r="Q59"/>
  <c r="Q51"/>
  <c r="Q43"/>
  <c r="Q35"/>
  <c r="Q27"/>
  <c r="Q19"/>
  <c r="P56"/>
  <c r="P64"/>
  <c r="P72"/>
  <c r="P80"/>
  <c r="P88"/>
  <c r="U88"/>
  <c r="U72"/>
  <c r="U56"/>
  <c r="U40"/>
  <c r="U24"/>
  <c r="S84"/>
  <c r="S52"/>
  <c r="S20"/>
  <c r="R64"/>
  <c r="R32"/>
  <c r="Q90"/>
  <c r="Q74"/>
  <c r="Q58"/>
  <c r="Q42"/>
  <c r="Q26"/>
  <c r="S88"/>
  <c r="S56"/>
  <c r="S24"/>
  <c r="R68"/>
  <c r="R36"/>
  <c r="Q76"/>
  <c r="Q60"/>
  <c r="Q44"/>
  <c r="Q28"/>
  <c r="P51"/>
  <c r="P67"/>
  <c r="P83"/>
  <c r="AE38"/>
  <c r="AE70"/>
  <c r="AE26"/>
  <c r="AE58"/>
  <c r="AE90"/>
  <c r="AE36"/>
  <c r="AE68"/>
  <c r="AD20"/>
  <c r="AD28"/>
  <c r="AD36"/>
  <c r="AD44"/>
  <c r="AD52"/>
  <c r="AD60"/>
  <c r="AD68"/>
  <c r="AD76"/>
  <c r="AD84"/>
  <c r="AD15"/>
  <c r="AD19"/>
  <c r="AD23"/>
  <c r="AD27"/>
  <c r="AD31"/>
  <c r="AD35"/>
  <c r="AD39"/>
  <c r="AD43"/>
  <c r="AD47"/>
  <c r="AD51"/>
  <c r="AD55"/>
  <c r="AD59"/>
  <c r="AD63"/>
  <c r="AD67"/>
  <c r="AD71"/>
  <c r="AD75"/>
  <c r="AD79"/>
  <c r="AD83"/>
  <c r="AD87"/>
  <c r="H16" i="16"/>
  <c r="V87" i="15"/>
  <c r="V79"/>
  <c r="V71"/>
  <c r="V63"/>
  <c r="V55"/>
  <c r="V47"/>
  <c r="V39"/>
  <c r="V31"/>
  <c r="V23"/>
  <c r="V15"/>
  <c r="U83"/>
  <c r="U75"/>
  <c r="U67"/>
  <c r="U59"/>
  <c r="U51"/>
  <c r="U43"/>
  <c r="U35"/>
  <c r="U27"/>
  <c r="U19"/>
  <c r="S83"/>
  <c r="S75"/>
  <c r="S67"/>
  <c r="S59"/>
  <c r="S51"/>
  <c r="S43"/>
  <c r="S35"/>
  <c r="S27"/>
  <c r="S19"/>
  <c r="U82"/>
  <c r="U66"/>
  <c r="U50"/>
  <c r="U34"/>
  <c r="U18"/>
  <c r="S90"/>
  <c r="S74"/>
  <c r="S58"/>
  <c r="S42"/>
  <c r="S26"/>
  <c r="R86"/>
  <c r="R70"/>
  <c r="R54"/>
  <c r="R38"/>
  <c r="R25"/>
  <c r="R17"/>
  <c r="Q85"/>
  <c r="Q77"/>
  <c r="Q69"/>
  <c r="Q61"/>
  <c r="Q53"/>
  <c r="Q45"/>
  <c r="Q37"/>
  <c r="Q29"/>
  <c r="Q21"/>
  <c r="P50"/>
  <c r="P58"/>
  <c r="P66"/>
  <c r="P74"/>
  <c r="P82"/>
  <c r="P90"/>
  <c r="V84"/>
  <c r="V76"/>
  <c r="V68"/>
  <c r="V60"/>
  <c r="V52"/>
  <c r="V44"/>
  <c r="V36"/>
  <c r="V28"/>
  <c r="V20"/>
  <c r="U84"/>
  <c r="U68"/>
  <c r="U52"/>
  <c r="U36"/>
  <c r="U20"/>
  <c r="S76"/>
  <c r="S44"/>
  <c r="R88"/>
  <c r="R56"/>
  <c r="R26"/>
  <c r="Q86"/>
  <c r="Q70"/>
  <c r="Q54"/>
  <c r="Q38"/>
  <c r="Q22"/>
  <c r="P57"/>
  <c r="P73"/>
  <c r="P89"/>
  <c r="S80"/>
  <c r="S48"/>
  <c r="S16"/>
  <c r="R60"/>
  <c r="R28"/>
  <c r="Q88"/>
  <c r="Q72"/>
  <c r="Q56"/>
  <c r="Q40"/>
  <c r="Q24"/>
  <c r="AC30"/>
  <c r="AC74"/>
  <c r="AC42"/>
  <c r="AC16"/>
  <c r="AC76"/>
  <c r="AC60"/>
  <c r="AC44"/>
  <c r="AC28"/>
  <c r="AC17"/>
  <c r="AC75"/>
  <c r="AC59"/>
  <c r="AC43"/>
  <c r="AC27"/>
  <c r="U90" i="11"/>
  <c r="U86"/>
  <c r="U82"/>
  <c r="U78"/>
  <c r="U74"/>
  <c r="U70"/>
  <c r="U66"/>
  <c r="U62"/>
  <c r="U58"/>
  <c r="U54"/>
  <c r="U50"/>
  <c r="U46"/>
  <c r="U42"/>
  <c r="U38"/>
  <c r="U34"/>
  <c r="U30"/>
  <c r="U26"/>
  <c r="U22"/>
  <c r="U18"/>
  <c r="U15"/>
  <c r="U91"/>
  <c r="U87"/>
  <c r="U83"/>
  <c r="U79"/>
  <c r="U75"/>
  <c r="U71"/>
  <c r="U67"/>
  <c r="U63"/>
  <c r="U59"/>
  <c r="U55"/>
  <c r="U51"/>
  <c r="U47"/>
  <c r="U43"/>
  <c r="U39"/>
  <c r="U35"/>
  <c r="U31"/>
  <c r="U27"/>
  <c r="U23"/>
  <c r="AA19"/>
  <c r="H87" i="16"/>
  <c r="H79"/>
  <c r="H71"/>
  <c r="H63"/>
  <c r="H55"/>
  <c r="H47"/>
  <c r="H39"/>
  <c r="H31"/>
  <c r="H23"/>
  <c r="H18"/>
  <c r="S19" i="11"/>
  <c r="P19"/>
  <c r="P22" l="1"/>
  <c r="P23"/>
  <c r="Q76"/>
  <c r="P24"/>
  <c r="Q24"/>
  <c r="Q38"/>
  <c r="Q90"/>
  <c r="Q82"/>
  <c r="Q66"/>
  <c r="Q46"/>
  <c r="Q42"/>
  <c r="P36"/>
  <c r="Q36"/>
  <c r="Q31"/>
  <c r="Q34"/>
  <c r="Q26"/>
  <c r="P84"/>
  <c r="Q84"/>
  <c r="P68"/>
  <c r="Q68"/>
  <c r="P60"/>
  <c r="P52"/>
  <c r="P44"/>
  <c r="W91"/>
  <c r="D91"/>
  <c r="W75"/>
  <c r="D75"/>
  <c r="Y67"/>
  <c r="H67"/>
  <c r="Y51"/>
  <c r="H51"/>
  <c r="Y35"/>
  <c r="H35"/>
  <c r="W27"/>
  <c r="D27"/>
  <c r="X38"/>
  <c r="F38"/>
  <c r="X32"/>
  <c r="AA32" s="1"/>
  <c r="F32"/>
  <c r="Y16"/>
  <c r="H16"/>
  <c r="X90"/>
  <c r="F90"/>
  <c r="W86"/>
  <c r="D86"/>
  <c r="Y86"/>
  <c r="H86"/>
  <c r="X82"/>
  <c r="F82"/>
  <c r="Y78"/>
  <c r="H78"/>
  <c r="W74"/>
  <c r="D74"/>
  <c r="W70"/>
  <c r="D70"/>
  <c r="X66"/>
  <c r="F66"/>
  <c r="W58"/>
  <c r="D58"/>
  <c r="W50"/>
  <c r="D50"/>
  <c r="X42"/>
  <c r="F42"/>
  <c r="W20"/>
  <c r="D20"/>
  <c r="W37"/>
  <c r="D37"/>
  <c r="X37"/>
  <c r="AA37" s="1"/>
  <c r="F37"/>
  <c r="W87"/>
  <c r="D87"/>
  <c r="W71"/>
  <c r="D71"/>
  <c r="Y63"/>
  <c r="H63"/>
  <c r="Y47"/>
  <c r="H47"/>
  <c r="Y31"/>
  <c r="H31"/>
  <c r="W23"/>
  <c r="D23"/>
  <c r="X23"/>
  <c r="F23"/>
  <c r="X34"/>
  <c r="F34"/>
  <c r="Y30"/>
  <c r="H30"/>
  <c r="X26"/>
  <c r="F26"/>
  <c r="X15"/>
  <c r="F15"/>
  <c r="X88"/>
  <c r="F88"/>
  <c r="H88"/>
  <c r="Y88"/>
  <c r="W80"/>
  <c r="D80"/>
  <c r="X72"/>
  <c r="F72"/>
  <c r="Y72"/>
  <c r="H72"/>
  <c r="W64"/>
  <c r="D64"/>
  <c r="W60"/>
  <c r="D60"/>
  <c r="W56"/>
  <c r="D56"/>
  <c r="W52"/>
  <c r="D52"/>
  <c r="W48"/>
  <c r="D48"/>
  <c r="W44"/>
  <c r="D44"/>
  <c r="W40"/>
  <c r="D40"/>
  <c r="W81"/>
  <c r="D81"/>
  <c r="X81"/>
  <c r="F81"/>
  <c r="W73"/>
  <c r="D73"/>
  <c r="W49"/>
  <c r="D49"/>
  <c r="X49"/>
  <c r="F49"/>
  <c r="W33"/>
  <c r="D33"/>
  <c r="X33"/>
  <c r="F33"/>
  <c r="D17"/>
  <c r="W17"/>
  <c r="X17"/>
  <c r="F17"/>
  <c r="W85"/>
  <c r="D85"/>
  <c r="W69"/>
  <c r="D69"/>
  <c r="X69"/>
  <c r="F69"/>
  <c r="Y53"/>
  <c r="H53"/>
  <c r="Y29"/>
  <c r="H29"/>
  <c r="W21"/>
  <c r="D21"/>
  <c r="X21"/>
  <c r="F21"/>
  <c r="Y91"/>
  <c r="H91"/>
  <c r="Y83"/>
  <c r="H83"/>
  <c r="W59"/>
  <c r="D59"/>
  <c r="W51"/>
  <c r="D51"/>
  <c r="W43"/>
  <c r="D43"/>
  <c r="W35"/>
  <c r="D35"/>
  <c r="W38"/>
  <c r="D38"/>
  <c r="W28"/>
  <c r="D28"/>
  <c r="W16"/>
  <c r="D16"/>
  <c r="X16"/>
  <c r="AA16" s="1"/>
  <c r="F16"/>
  <c r="D93"/>
  <c r="W93"/>
  <c r="W90"/>
  <c r="D90"/>
  <c r="W82"/>
  <c r="D82"/>
  <c r="W78"/>
  <c r="D78"/>
  <c r="X74"/>
  <c r="F74"/>
  <c r="Y70"/>
  <c r="H70"/>
  <c r="W66"/>
  <c r="D66"/>
  <c r="Y62"/>
  <c r="H62"/>
  <c r="X58"/>
  <c r="F58"/>
  <c r="Y54"/>
  <c r="H54"/>
  <c r="X50"/>
  <c r="F50"/>
  <c r="W46"/>
  <c r="D46"/>
  <c r="Y46"/>
  <c r="H46"/>
  <c r="W42"/>
  <c r="D42"/>
  <c r="X20"/>
  <c r="AA20" s="1"/>
  <c r="F20"/>
  <c r="Y20"/>
  <c r="H20"/>
  <c r="W77"/>
  <c r="D77"/>
  <c r="X77"/>
  <c r="AA77" s="1"/>
  <c r="F77"/>
  <c r="Y61"/>
  <c r="H61"/>
  <c r="Y79"/>
  <c r="H79"/>
  <c r="W55"/>
  <c r="D55"/>
  <c r="W47"/>
  <c r="D47"/>
  <c r="W39"/>
  <c r="D39"/>
  <c r="W31"/>
  <c r="D31"/>
  <c r="W34"/>
  <c r="D34"/>
  <c r="W26"/>
  <c r="D26"/>
  <c r="W92"/>
  <c r="D92"/>
  <c r="W88"/>
  <c r="D88"/>
  <c r="X80"/>
  <c r="F80"/>
  <c r="Y80"/>
  <c r="H80"/>
  <c r="W72"/>
  <c r="D72"/>
  <c r="X64"/>
  <c r="F64"/>
  <c r="Y64"/>
  <c r="H64"/>
  <c r="X56"/>
  <c r="F56"/>
  <c r="Y56"/>
  <c r="H56"/>
  <c r="X48"/>
  <c r="F48"/>
  <c r="Y48"/>
  <c r="H48"/>
  <c r="X40"/>
  <c r="F40"/>
  <c r="Y40"/>
  <c r="H40"/>
  <c r="Y89"/>
  <c r="H89"/>
  <c r="Y81"/>
  <c r="H81"/>
  <c r="Y73"/>
  <c r="H73"/>
  <c r="W65"/>
  <c r="D65"/>
  <c r="X65"/>
  <c r="F65"/>
  <c r="Y57"/>
  <c r="H57"/>
  <c r="Y41"/>
  <c r="H41"/>
  <c r="Y25"/>
  <c r="H25"/>
  <c r="Y85"/>
  <c r="H85"/>
  <c r="W45"/>
  <c r="D45"/>
  <c r="X45"/>
  <c r="F45"/>
  <c r="AB83" i="15"/>
  <c r="AE83" s="1"/>
  <c r="D83"/>
  <c r="R83" s="1"/>
  <c r="X87" i="11"/>
  <c r="F87"/>
  <c r="Y87"/>
  <c r="H87"/>
  <c r="W79"/>
  <c r="D79"/>
  <c r="X71"/>
  <c r="F71"/>
  <c r="Y71"/>
  <c r="H71"/>
  <c r="W63"/>
  <c r="D63"/>
  <c r="X55"/>
  <c r="F55"/>
  <c r="Y55"/>
  <c r="H55"/>
  <c r="X39"/>
  <c r="F39"/>
  <c r="Y39"/>
  <c r="H39"/>
  <c r="Y23"/>
  <c r="H23"/>
  <c r="X30"/>
  <c r="F30"/>
  <c r="W30"/>
  <c r="D30"/>
  <c r="Y26"/>
  <c r="H26"/>
  <c r="Y18"/>
  <c r="H18"/>
  <c r="X18"/>
  <c r="F18"/>
  <c r="W18"/>
  <c r="D18"/>
  <c r="D15"/>
  <c r="W15"/>
  <c r="H15"/>
  <c r="Y15"/>
  <c r="X92"/>
  <c r="F92"/>
  <c r="Y92"/>
  <c r="H92"/>
  <c r="X84"/>
  <c r="F84"/>
  <c r="H84"/>
  <c r="Y84"/>
  <c r="W84"/>
  <c r="D84"/>
  <c r="X76"/>
  <c r="F76"/>
  <c r="Y76"/>
  <c r="H76"/>
  <c r="W76"/>
  <c r="D76"/>
  <c r="X68"/>
  <c r="F68"/>
  <c r="Y68"/>
  <c r="H68"/>
  <c r="W68"/>
  <c r="D68"/>
  <c r="X60"/>
  <c r="F60"/>
  <c r="Y60"/>
  <c r="H60"/>
  <c r="X52"/>
  <c r="F52"/>
  <c r="Y52"/>
  <c r="H52"/>
  <c r="X44"/>
  <c r="F44"/>
  <c r="Y44"/>
  <c r="H44"/>
  <c r="X24"/>
  <c r="F24"/>
  <c r="Y24"/>
  <c r="H24"/>
  <c r="W24"/>
  <c r="D24"/>
  <c r="X89"/>
  <c r="AA89" s="1"/>
  <c r="F89"/>
  <c r="W89"/>
  <c r="D89"/>
  <c r="X73"/>
  <c r="F73"/>
  <c r="Y65"/>
  <c r="H65"/>
  <c r="X57"/>
  <c r="F57"/>
  <c r="W57"/>
  <c r="D57"/>
  <c r="Y49"/>
  <c r="H49"/>
  <c r="X41"/>
  <c r="F41"/>
  <c r="W41"/>
  <c r="D41"/>
  <c r="Y33"/>
  <c r="H33"/>
  <c r="X25"/>
  <c r="F25"/>
  <c r="W25"/>
  <c r="D25"/>
  <c r="Y17"/>
  <c r="H17"/>
  <c r="X85"/>
  <c r="F85"/>
  <c r="Y69"/>
  <c r="H69"/>
  <c r="X53"/>
  <c r="F53"/>
  <c r="W53"/>
  <c r="D53"/>
  <c r="Y45"/>
  <c r="H45"/>
  <c r="X29"/>
  <c r="AA29" s="1"/>
  <c r="F29"/>
  <c r="W29"/>
  <c r="D29"/>
  <c r="Y21"/>
  <c r="H21"/>
  <c r="AA21"/>
  <c r="AA41"/>
  <c r="AA49"/>
  <c r="AA57"/>
  <c r="AA69"/>
  <c r="AA81"/>
  <c r="AA40"/>
  <c r="AA48"/>
  <c r="AA56"/>
  <c r="AA64"/>
  <c r="AA72"/>
  <c r="AA80"/>
  <c r="AA88"/>
  <c r="S87"/>
  <c r="AB87"/>
  <c r="R87"/>
  <c r="Z79"/>
  <c r="R79"/>
  <c r="S71"/>
  <c r="AB71"/>
  <c r="P71"/>
  <c r="Q71"/>
  <c r="Z63"/>
  <c r="R63"/>
  <c r="S55"/>
  <c r="AB55"/>
  <c r="P55"/>
  <c r="Z47"/>
  <c r="Q47"/>
  <c r="R47"/>
  <c r="S39"/>
  <c r="AB39"/>
  <c r="P39"/>
  <c r="R39"/>
  <c r="Z31"/>
  <c r="R31"/>
  <c r="S23"/>
  <c r="R34"/>
  <c r="Z30"/>
  <c r="AB30"/>
  <c r="S30"/>
  <c r="P26"/>
  <c r="R26"/>
  <c r="S26"/>
  <c r="Z18"/>
  <c r="Z15"/>
  <c r="P92"/>
  <c r="AB92"/>
  <c r="R92"/>
  <c r="S92"/>
  <c r="Z88"/>
  <c r="S88"/>
  <c r="R88"/>
  <c r="AB84"/>
  <c r="S84"/>
  <c r="Z80"/>
  <c r="R80"/>
  <c r="AB76"/>
  <c r="S76"/>
  <c r="Z72"/>
  <c r="R72"/>
  <c r="AB68"/>
  <c r="S68"/>
  <c r="Z64"/>
  <c r="R64"/>
  <c r="AB60"/>
  <c r="Q60"/>
  <c r="Z56"/>
  <c r="R56"/>
  <c r="S56"/>
  <c r="AB52"/>
  <c r="Q52"/>
  <c r="Z48"/>
  <c r="R48"/>
  <c r="S48"/>
  <c r="AB44"/>
  <c r="Q44"/>
  <c r="Z40"/>
  <c r="R40"/>
  <c r="S40"/>
  <c r="AB24"/>
  <c r="AB89"/>
  <c r="S89"/>
  <c r="R89"/>
  <c r="Z81"/>
  <c r="Q81"/>
  <c r="AB73"/>
  <c r="S73"/>
  <c r="Q73"/>
  <c r="P73"/>
  <c r="Z65"/>
  <c r="R65"/>
  <c r="AB57"/>
  <c r="S57"/>
  <c r="R57"/>
  <c r="Z49"/>
  <c r="Q49"/>
  <c r="P49"/>
  <c r="AB41"/>
  <c r="S41"/>
  <c r="R41"/>
  <c r="S33"/>
  <c r="R33"/>
  <c r="AB25"/>
  <c r="S25"/>
  <c r="R25"/>
  <c r="S17"/>
  <c r="R17"/>
  <c r="P17"/>
  <c r="AB85"/>
  <c r="S85"/>
  <c r="R85"/>
  <c r="P85"/>
  <c r="Z69"/>
  <c r="R69"/>
  <c r="AB53"/>
  <c r="S53"/>
  <c r="R53"/>
  <c r="Z45"/>
  <c r="Q45"/>
  <c r="P45"/>
  <c r="AB29"/>
  <c r="Z29"/>
  <c r="R29"/>
  <c r="Z21"/>
  <c r="Q21"/>
  <c r="P21"/>
  <c r="AB23" i="15"/>
  <c r="AE23" s="1"/>
  <c r="D23"/>
  <c r="R23" s="1"/>
  <c r="AB39"/>
  <c r="AE39" s="1"/>
  <c r="D39"/>
  <c r="R39" s="1"/>
  <c r="AB55"/>
  <c r="AE55" s="1"/>
  <c r="D55"/>
  <c r="R55" s="1"/>
  <c r="AB71"/>
  <c r="AE71" s="1"/>
  <c r="D71"/>
  <c r="R71" s="1"/>
  <c r="AB87"/>
  <c r="AE87" s="1"/>
  <c r="D87"/>
  <c r="R87" s="1"/>
  <c r="AB16"/>
  <c r="AE16" s="1"/>
  <c r="D16"/>
  <c r="R16" s="1"/>
  <c r="X91" i="11"/>
  <c r="F91"/>
  <c r="W83"/>
  <c r="D83"/>
  <c r="X75"/>
  <c r="F75"/>
  <c r="Y75"/>
  <c r="H75"/>
  <c r="W67"/>
  <c r="D67"/>
  <c r="X59"/>
  <c r="F59"/>
  <c r="Y59"/>
  <c r="H59"/>
  <c r="X43"/>
  <c r="F43"/>
  <c r="Y43"/>
  <c r="H43"/>
  <c r="X35"/>
  <c r="F35"/>
  <c r="X27"/>
  <c r="F27"/>
  <c r="Y27"/>
  <c r="H27"/>
  <c r="Y38"/>
  <c r="H38"/>
  <c r="W32"/>
  <c r="D32"/>
  <c r="Y28"/>
  <c r="H28"/>
  <c r="X28"/>
  <c r="AA28" s="1"/>
  <c r="F28"/>
  <c r="Y22"/>
  <c r="H22"/>
  <c r="X22"/>
  <c r="F22"/>
  <c r="W22"/>
  <c r="D22"/>
  <c r="H93"/>
  <c r="Y93"/>
  <c r="X93"/>
  <c r="AA93" s="1"/>
  <c r="F93"/>
  <c r="H90"/>
  <c r="Y90"/>
  <c r="X86"/>
  <c r="F86"/>
  <c r="Y82"/>
  <c r="H82"/>
  <c r="X78"/>
  <c r="F78"/>
  <c r="Y74"/>
  <c r="H74"/>
  <c r="X70"/>
  <c r="F70"/>
  <c r="Y66"/>
  <c r="H66"/>
  <c r="X62"/>
  <c r="F62"/>
  <c r="W62"/>
  <c r="D62"/>
  <c r="Y58"/>
  <c r="H58"/>
  <c r="X54"/>
  <c r="F54"/>
  <c r="W54"/>
  <c r="D54"/>
  <c r="Y50"/>
  <c r="H50"/>
  <c r="X46"/>
  <c r="F46"/>
  <c r="Y42"/>
  <c r="H42"/>
  <c r="X36"/>
  <c r="AA36" s="1"/>
  <c r="F36"/>
  <c r="Y36"/>
  <c r="H36"/>
  <c r="W36"/>
  <c r="D36"/>
  <c r="Y77"/>
  <c r="H77"/>
  <c r="X61"/>
  <c r="AA61" s="1"/>
  <c r="F61"/>
  <c r="W61"/>
  <c r="D61"/>
  <c r="Y37"/>
  <c r="H37"/>
  <c r="AB19" i="15"/>
  <c r="AE19" s="1"/>
  <c r="D19"/>
  <c r="R19" s="1"/>
  <c r="AB35"/>
  <c r="AE35" s="1"/>
  <c r="D35"/>
  <c r="R35" s="1"/>
  <c r="AB51"/>
  <c r="AE51" s="1"/>
  <c r="D51"/>
  <c r="R51" s="1"/>
  <c r="AB67"/>
  <c r="AE67" s="1"/>
  <c r="D67"/>
  <c r="R67" s="1"/>
  <c r="AB18"/>
  <c r="AE18" s="1"/>
  <c r="D18"/>
  <c r="R18" s="1"/>
  <c r="AB31"/>
  <c r="AE31" s="1"/>
  <c r="D31"/>
  <c r="R31" s="1"/>
  <c r="AB47"/>
  <c r="AE47" s="1"/>
  <c r="D47"/>
  <c r="R47" s="1"/>
  <c r="AB63"/>
  <c r="AE63" s="1"/>
  <c r="D63"/>
  <c r="R63" s="1"/>
  <c r="AB79"/>
  <c r="AE79" s="1"/>
  <c r="D79"/>
  <c r="R79" s="1"/>
  <c r="X83" i="11"/>
  <c r="F83"/>
  <c r="X67"/>
  <c r="F67"/>
  <c r="X51"/>
  <c r="F51"/>
  <c r="Y32"/>
  <c r="AB32" s="1"/>
  <c r="H32"/>
  <c r="AB27" i="15"/>
  <c r="AE27" s="1"/>
  <c r="D27"/>
  <c r="R27" s="1"/>
  <c r="AB43"/>
  <c r="AE43" s="1"/>
  <c r="D43"/>
  <c r="R43" s="1"/>
  <c r="AB59"/>
  <c r="AE59" s="1"/>
  <c r="D59"/>
  <c r="R59" s="1"/>
  <c r="AB75"/>
  <c r="AE75" s="1"/>
  <c r="D75"/>
  <c r="R75" s="1"/>
  <c r="X79" i="11"/>
  <c r="AA79" s="1"/>
  <c r="F79"/>
  <c r="X63"/>
  <c r="AA63" s="1"/>
  <c r="F63"/>
  <c r="X47"/>
  <c r="AA47" s="1"/>
  <c r="F47"/>
  <c r="X31"/>
  <c r="AA31" s="1"/>
  <c r="F31"/>
  <c r="Y34"/>
  <c r="AB34" s="1"/>
  <c r="H34"/>
  <c r="AA23"/>
  <c r="AA39"/>
  <c r="AA55"/>
  <c r="AA71"/>
  <c r="AA87"/>
  <c r="AA15"/>
  <c r="AA22"/>
  <c r="AA30"/>
  <c r="AA38"/>
  <c r="AA46"/>
  <c r="AA54"/>
  <c r="AA62"/>
  <c r="AA70"/>
  <c r="AA78"/>
  <c r="AA86"/>
  <c r="S91"/>
  <c r="AB91"/>
  <c r="Q91"/>
  <c r="Z83"/>
  <c r="R83"/>
  <c r="S75"/>
  <c r="AB75"/>
  <c r="P75"/>
  <c r="Q75"/>
  <c r="Z67"/>
  <c r="R67"/>
  <c r="S59"/>
  <c r="AB59"/>
  <c r="P59"/>
  <c r="Z51"/>
  <c r="Q51"/>
  <c r="R51"/>
  <c r="S43"/>
  <c r="AB43"/>
  <c r="P43"/>
  <c r="Z35"/>
  <c r="AB35"/>
  <c r="R35"/>
  <c r="Q35"/>
  <c r="S27"/>
  <c r="AB27"/>
  <c r="P27"/>
  <c r="Q27"/>
  <c r="R27"/>
  <c r="P38"/>
  <c r="R38"/>
  <c r="P32"/>
  <c r="Z32"/>
  <c r="Q28"/>
  <c r="R28"/>
  <c r="S28"/>
  <c r="Z22"/>
  <c r="S22"/>
  <c r="AB16"/>
  <c r="Q16"/>
  <c r="R16"/>
  <c r="S93"/>
  <c r="P93"/>
  <c r="P90"/>
  <c r="R90"/>
  <c r="Z86"/>
  <c r="AB86"/>
  <c r="S86"/>
  <c r="R86"/>
  <c r="Z78"/>
  <c r="AB78"/>
  <c r="R78"/>
  <c r="P74"/>
  <c r="S74"/>
  <c r="Z70"/>
  <c r="AB70"/>
  <c r="R70"/>
  <c r="P66"/>
  <c r="S66"/>
  <c r="Z62"/>
  <c r="AB62"/>
  <c r="S62"/>
  <c r="P58"/>
  <c r="R58"/>
  <c r="Z54"/>
  <c r="AB54"/>
  <c r="S54"/>
  <c r="P50"/>
  <c r="R50"/>
  <c r="Z46"/>
  <c r="AB46"/>
  <c r="S46"/>
  <c r="P42"/>
  <c r="R42"/>
  <c r="AB36"/>
  <c r="Z20"/>
  <c r="S20"/>
  <c r="Z77"/>
  <c r="R77"/>
  <c r="AB61"/>
  <c r="S61"/>
  <c r="R61"/>
  <c r="Z37"/>
  <c r="P37"/>
  <c r="AA27"/>
  <c r="AA35"/>
  <c r="AA43"/>
  <c r="AA51"/>
  <c r="AA59"/>
  <c r="AA67"/>
  <c r="AA75"/>
  <c r="AA83"/>
  <c r="AA91"/>
  <c r="AA18"/>
  <c r="AA26"/>
  <c r="AA34"/>
  <c r="AA42"/>
  <c r="AA50"/>
  <c r="AA58"/>
  <c r="AA66"/>
  <c r="AA74"/>
  <c r="AA82"/>
  <c r="AA90"/>
  <c r="Z91"/>
  <c r="P91"/>
  <c r="R91"/>
  <c r="S83"/>
  <c r="AB83"/>
  <c r="P83"/>
  <c r="Q83"/>
  <c r="Z75"/>
  <c r="R75"/>
  <c r="S67"/>
  <c r="AB67"/>
  <c r="P67"/>
  <c r="Q67"/>
  <c r="Z59"/>
  <c r="Q59"/>
  <c r="R59"/>
  <c r="S51"/>
  <c r="AB51"/>
  <c r="P51"/>
  <c r="Z43"/>
  <c r="Q43"/>
  <c r="R43"/>
  <c r="S35"/>
  <c r="P35"/>
  <c r="Z27"/>
  <c r="Z38"/>
  <c r="AB38"/>
  <c r="S38"/>
  <c r="Q32"/>
  <c r="R32"/>
  <c r="S32"/>
  <c r="P28"/>
  <c r="AB28"/>
  <c r="Z28"/>
  <c r="Q22"/>
  <c r="AB22"/>
  <c r="R22"/>
  <c r="Z16"/>
  <c r="P16"/>
  <c r="S16"/>
  <c r="Q93"/>
  <c r="AB93"/>
  <c r="Z93"/>
  <c r="R93"/>
  <c r="Z90"/>
  <c r="AB90"/>
  <c r="S90"/>
  <c r="P86"/>
  <c r="Z82"/>
  <c r="AB82"/>
  <c r="S82"/>
  <c r="R82"/>
  <c r="Q78"/>
  <c r="P78"/>
  <c r="S78"/>
  <c r="Z74"/>
  <c r="AB74"/>
  <c r="R74"/>
  <c r="Q70"/>
  <c r="P70"/>
  <c r="S70"/>
  <c r="Z66"/>
  <c r="AB66"/>
  <c r="R66"/>
  <c r="P62"/>
  <c r="R62"/>
  <c r="Z58"/>
  <c r="AB58"/>
  <c r="S58"/>
  <c r="P54"/>
  <c r="R54"/>
  <c r="Z50"/>
  <c r="AB50"/>
  <c r="S50"/>
  <c r="P46"/>
  <c r="R46"/>
  <c r="Z42"/>
  <c r="AB42"/>
  <c r="S42"/>
  <c r="Z36"/>
  <c r="R36"/>
  <c r="S36"/>
  <c r="P20"/>
  <c r="AB20"/>
  <c r="Q20"/>
  <c r="R20"/>
  <c r="AB77"/>
  <c r="S77"/>
  <c r="Q77"/>
  <c r="P77"/>
  <c r="Z61"/>
  <c r="Q61"/>
  <c r="P61"/>
  <c r="AB37"/>
  <c r="S37"/>
  <c r="R37"/>
  <c r="Q37"/>
  <c r="AA17"/>
  <c r="AA25"/>
  <c r="AA33"/>
  <c r="AA45"/>
  <c r="AA53"/>
  <c r="AA65"/>
  <c r="AA73"/>
  <c r="AA85"/>
  <c r="AA24"/>
  <c r="AA44"/>
  <c r="AA52"/>
  <c r="AA60"/>
  <c r="AA68"/>
  <c r="AA76"/>
  <c r="AA84"/>
  <c r="AA92"/>
  <c r="Z87"/>
  <c r="P87"/>
  <c r="Q87"/>
  <c r="S79"/>
  <c r="AB79"/>
  <c r="P79"/>
  <c r="Q79"/>
  <c r="Z71"/>
  <c r="R71"/>
  <c r="S63"/>
  <c r="AB63"/>
  <c r="P63"/>
  <c r="Q63"/>
  <c r="Z55"/>
  <c r="Q55"/>
  <c r="R55"/>
  <c r="S47"/>
  <c r="AB47"/>
  <c r="P47"/>
  <c r="Z39"/>
  <c r="Q39"/>
  <c r="S31"/>
  <c r="AB31"/>
  <c r="P31"/>
  <c r="Z23"/>
  <c r="AB23"/>
  <c r="R23"/>
  <c r="Q23"/>
  <c r="Z34"/>
  <c r="P34"/>
  <c r="S34"/>
  <c r="P30"/>
  <c r="R30"/>
  <c r="Z26"/>
  <c r="AB26"/>
  <c r="Q18"/>
  <c r="AB18"/>
  <c r="R18"/>
  <c r="S18"/>
  <c r="AB15"/>
  <c r="Z92"/>
  <c r="P88"/>
  <c r="AB88"/>
  <c r="Q88"/>
  <c r="Z84"/>
  <c r="R84"/>
  <c r="P80"/>
  <c r="AB80"/>
  <c r="Q80"/>
  <c r="S80"/>
  <c r="Z76"/>
  <c r="R76"/>
  <c r="P72"/>
  <c r="AB72"/>
  <c r="Q72"/>
  <c r="S72"/>
  <c r="Z68"/>
  <c r="R68"/>
  <c r="P64"/>
  <c r="AB64"/>
  <c r="Q64"/>
  <c r="S64"/>
  <c r="Z60"/>
  <c r="R60"/>
  <c r="S60"/>
  <c r="P56"/>
  <c r="AB56"/>
  <c r="Q56"/>
  <c r="Z52"/>
  <c r="R52"/>
  <c r="S52"/>
  <c r="P48"/>
  <c r="AB48"/>
  <c r="Q48"/>
  <c r="Z44"/>
  <c r="R44"/>
  <c r="S44"/>
  <c r="P40"/>
  <c r="AB40"/>
  <c r="Q40"/>
  <c r="Z24"/>
  <c r="R24"/>
  <c r="S24"/>
  <c r="Z89"/>
  <c r="Q89"/>
  <c r="P89"/>
  <c r="AB81"/>
  <c r="S81"/>
  <c r="R81"/>
  <c r="P81"/>
  <c r="Z73"/>
  <c r="R73"/>
  <c r="AB65"/>
  <c r="S65"/>
  <c r="Q65"/>
  <c r="P65"/>
  <c r="Z57"/>
  <c r="Q57"/>
  <c r="P57"/>
  <c r="AB49"/>
  <c r="S49"/>
  <c r="R49"/>
  <c r="Z41"/>
  <c r="Q41"/>
  <c r="P41"/>
  <c r="AB33"/>
  <c r="Z33"/>
  <c r="Q33"/>
  <c r="P33"/>
  <c r="Z25"/>
  <c r="Q25"/>
  <c r="P25"/>
  <c r="AB17"/>
  <c r="Z17"/>
  <c r="Q17"/>
  <c r="Z85"/>
  <c r="Q85"/>
  <c r="AB69"/>
  <c r="S69"/>
  <c r="Q69"/>
  <c r="P69"/>
  <c r="Z53"/>
  <c r="Q53"/>
  <c r="P53"/>
  <c r="AB45"/>
  <c r="S45"/>
  <c r="R45"/>
  <c r="S29"/>
  <c r="Q29"/>
  <c r="P29"/>
  <c r="AB21"/>
  <c r="S21"/>
  <c r="R21"/>
</calcChain>
</file>

<file path=xl/sharedStrings.xml><?xml version="1.0" encoding="utf-8"?>
<sst xmlns="http://schemas.openxmlformats.org/spreadsheetml/2006/main" count="138" uniqueCount="35">
  <si>
    <r>
      <t>g</t>
    </r>
    <r>
      <rPr>
        <b/>
        <sz val="12"/>
        <rFont val="Symbol"/>
        <family val="1"/>
        <charset val="2"/>
      </rPr>
      <t xml:space="preserve"> =</t>
    </r>
  </si>
  <si>
    <r>
      <t>M</t>
    </r>
    <r>
      <rPr>
        <b/>
        <vertAlign val="subscript"/>
        <sz val="12"/>
        <rFont val="Times New Roman"/>
        <family val="1"/>
        <charset val="162"/>
      </rPr>
      <t>0</t>
    </r>
  </si>
  <si>
    <r>
      <t>F</t>
    </r>
    <r>
      <rPr>
        <b/>
        <sz val="12"/>
        <rFont val="Times New Roman"/>
        <family val="1"/>
        <charset val="162"/>
      </rPr>
      <t>/</t>
    </r>
    <r>
      <rPr>
        <b/>
        <i/>
        <sz val="12"/>
        <rFont val="Times New Roman"/>
        <family val="1"/>
        <charset val="162"/>
      </rPr>
      <t>m</t>
    </r>
    <r>
      <rPr>
        <b/>
        <vertAlign val="subscript"/>
        <sz val="12"/>
        <rFont val="Times New Roman"/>
        <family val="1"/>
        <charset val="162"/>
      </rPr>
      <t>0</t>
    </r>
  </si>
  <si>
    <r>
      <t>t</t>
    </r>
    <r>
      <rPr>
        <b/>
        <i/>
        <vertAlign val="subscript"/>
        <sz val="12"/>
        <rFont val="Arial"/>
        <family val="2"/>
        <charset val="162"/>
      </rPr>
      <t>r</t>
    </r>
  </si>
  <si>
    <r>
      <t>t</t>
    </r>
    <r>
      <rPr>
        <b/>
        <i/>
        <vertAlign val="subscript"/>
        <sz val="12"/>
        <rFont val="Symbol"/>
        <family val="1"/>
        <charset val="2"/>
      </rPr>
      <t>l</t>
    </r>
    <r>
      <rPr>
        <b/>
        <i/>
        <sz val="12"/>
        <rFont val="Times New Roman"/>
        <family val="1"/>
        <charset val="162"/>
      </rPr>
      <t xml:space="preserve"> =</t>
    </r>
  </si>
  <si>
    <t>S</t>
  </si>
  <si>
    <t>f</t>
  </si>
  <si>
    <r>
      <t>p</t>
    </r>
    <r>
      <rPr>
        <b/>
        <i/>
        <vertAlign val="subscript"/>
        <sz val="12"/>
        <rFont val="Times New Roman"/>
        <family val="1"/>
        <charset val="162"/>
      </rPr>
      <t>d</t>
    </r>
    <r>
      <rPr>
        <b/>
        <i/>
        <sz val="12"/>
        <rFont val="Times New Roman"/>
        <family val="1"/>
        <charset val="162"/>
      </rPr>
      <t xml:space="preserve"> =</t>
    </r>
  </si>
  <si>
    <r>
      <t>P</t>
    </r>
    <r>
      <rPr>
        <b/>
        <vertAlign val="subscript"/>
        <sz val="12"/>
        <rFont val="Times New Roman"/>
        <family val="1"/>
        <charset val="162"/>
      </rPr>
      <t>0</t>
    </r>
    <r>
      <rPr>
        <b/>
        <sz val="12"/>
        <rFont val="Times New Roman"/>
        <family val="1"/>
        <charset val="162"/>
      </rPr>
      <t xml:space="preserve"> =</t>
    </r>
  </si>
  <si>
    <r>
      <t>T</t>
    </r>
    <r>
      <rPr>
        <b/>
        <vertAlign val="subscript"/>
        <sz val="12"/>
        <rFont val="Times New Roman"/>
        <family val="1"/>
        <charset val="162"/>
      </rPr>
      <t>0</t>
    </r>
    <r>
      <rPr>
        <b/>
        <sz val="12"/>
        <rFont val="Times New Roman"/>
        <family val="1"/>
        <charset val="162"/>
      </rPr>
      <t xml:space="preserve"> [</t>
    </r>
    <r>
      <rPr>
        <b/>
        <sz val="12"/>
        <rFont val="Arial"/>
      </rPr>
      <t>°</t>
    </r>
    <r>
      <rPr>
        <b/>
        <sz val="12"/>
        <rFont val="Times New Roman"/>
        <family val="1"/>
        <charset val="162"/>
      </rPr>
      <t>R]=</t>
    </r>
  </si>
  <si>
    <r>
      <t>c</t>
    </r>
    <r>
      <rPr>
        <b/>
        <i/>
        <vertAlign val="subscript"/>
        <sz val="12"/>
        <rFont val="Times New Roman"/>
        <family val="1"/>
        <charset val="162"/>
      </rPr>
      <t>p</t>
    </r>
    <r>
      <rPr>
        <b/>
        <i/>
        <sz val="12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[Btu/(lbm</t>
    </r>
    <r>
      <rPr>
        <b/>
        <sz val="12"/>
        <rFont val="Arial"/>
      </rPr>
      <t>·°</t>
    </r>
    <r>
      <rPr>
        <b/>
        <sz val="12"/>
        <rFont val="Times New Roman"/>
        <family val="1"/>
        <charset val="162"/>
      </rPr>
      <t>R)] =</t>
    </r>
    <r>
      <rPr>
        <b/>
        <i/>
        <sz val="12"/>
        <rFont val="Times New Roman"/>
        <family val="1"/>
        <charset val="162"/>
      </rPr>
      <t xml:space="preserve"> </t>
    </r>
  </si>
  <si>
    <r>
      <t>h</t>
    </r>
    <r>
      <rPr>
        <b/>
        <i/>
        <vertAlign val="subscript"/>
        <sz val="12"/>
        <rFont val="Times New Roman"/>
        <family val="1"/>
        <charset val="162"/>
      </rPr>
      <t>PR</t>
    </r>
    <r>
      <rPr>
        <b/>
        <i/>
        <sz val="12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[Btu/lbm] =</t>
    </r>
  </si>
  <si>
    <r>
      <t>g</t>
    </r>
    <r>
      <rPr>
        <b/>
        <i/>
        <vertAlign val="subscript"/>
        <sz val="12"/>
        <rFont val="Times New Roman"/>
        <family val="1"/>
        <charset val="162"/>
      </rPr>
      <t>c</t>
    </r>
    <r>
      <rPr>
        <b/>
        <sz val="12"/>
        <rFont val="Times New Roman"/>
        <family val="1"/>
        <charset val="162"/>
      </rPr>
      <t xml:space="preserve"> [ft</t>
    </r>
    <r>
      <rPr>
        <b/>
        <sz val="12"/>
        <rFont val="Arial"/>
      </rPr>
      <t>·</t>
    </r>
    <r>
      <rPr>
        <b/>
        <sz val="12"/>
        <rFont val="Times New Roman"/>
        <family val="1"/>
        <charset val="162"/>
      </rPr>
      <t>lbm/(lbf</t>
    </r>
    <r>
      <rPr>
        <b/>
        <sz val="12"/>
        <rFont val="Arial"/>
      </rPr>
      <t>·</t>
    </r>
    <r>
      <rPr>
        <b/>
        <sz val="12"/>
        <rFont val="Times New Roman"/>
        <family val="1"/>
        <charset val="162"/>
      </rPr>
      <t>s</t>
    </r>
    <r>
      <rPr>
        <b/>
        <vertAlign val="superscript"/>
        <sz val="12"/>
        <rFont val="Times New Roman"/>
        <family val="1"/>
        <charset val="162"/>
      </rPr>
      <t>2</t>
    </r>
    <r>
      <rPr>
        <b/>
        <sz val="12"/>
        <rFont val="Times New Roman"/>
        <family val="1"/>
        <charset val="162"/>
      </rPr>
      <t xml:space="preserve">)] = </t>
    </r>
  </si>
  <si>
    <r>
      <t>p</t>
    </r>
    <r>
      <rPr>
        <b/>
        <i/>
        <vertAlign val="subscript"/>
        <sz val="12"/>
        <rFont val="Times New Roman"/>
        <family val="1"/>
        <charset val="162"/>
      </rPr>
      <t>c</t>
    </r>
    <r>
      <rPr>
        <b/>
        <i/>
        <sz val="12"/>
        <rFont val="Times New Roman"/>
        <family val="1"/>
        <charset val="162"/>
      </rPr>
      <t xml:space="preserve"> =</t>
    </r>
  </si>
  <si>
    <r>
      <t>T</t>
    </r>
    <r>
      <rPr>
        <b/>
        <i/>
        <vertAlign val="subscript"/>
        <sz val="12"/>
        <rFont val="Times New Roman"/>
        <family val="1"/>
        <charset val="162"/>
      </rPr>
      <t>t</t>
    </r>
    <r>
      <rPr>
        <b/>
        <vertAlign val="subscript"/>
        <sz val="12"/>
        <rFont val="Times New Roman"/>
        <family val="1"/>
        <charset val="162"/>
      </rPr>
      <t>4</t>
    </r>
    <r>
      <rPr>
        <b/>
        <i/>
        <sz val="12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 xml:space="preserve">[°R]= </t>
    </r>
  </si>
  <si>
    <r>
      <t>[Btu/(lbm</t>
    </r>
    <r>
      <rPr>
        <b/>
        <sz val="12"/>
        <rFont val="Arial"/>
      </rPr>
      <t>·°</t>
    </r>
    <r>
      <rPr>
        <b/>
        <sz val="12"/>
        <rFont val="Times New Roman"/>
        <family val="1"/>
        <charset val="162"/>
      </rPr>
      <t>R)]=</t>
    </r>
  </si>
  <si>
    <r>
      <t>a</t>
    </r>
    <r>
      <rPr>
        <b/>
        <vertAlign val="subscript"/>
        <sz val="12"/>
        <rFont val="Times New Roman"/>
        <family val="1"/>
        <charset val="162"/>
      </rPr>
      <t>0</t>
    </r>
    <r>
      <rPr>
        <b/>
        <sz val="12"/>
        <rFont val="Times New Roman"/>
        <family val="1"/>
        <charset val="162"/>
      </rPr>
      <t xml:space="preserve"> [ft/s] =</t>
    </r>
  </si>
  <si>
    <r>
      <t>t</t>
    </r>
    <r>
      <rPr>
        <b/>
        <i/>
        <vertAlign val="subscript"/>
        <sz val="12"/>
        <rFont val="Times New Roman"/>
        <family val="1"/>
        <charset val="162"/>
      </rPr>
      <t>c</t>
    </r>
    <r>
      <rPr>
        <b/>
        <i/>
        <sz val="12"/>
        <rFont val="Times New Roman"/>
        <family val="1"/>
        <charset val="162"/>
      </rPr>
      <t xml:space="preserve"> =</t>
    </r>
  </si>
  <si>
    <r>
      <t>t</t>
    </r>
    <r>
      <rPr>
        <b/>
        <i/>
        <vertAlign val="subscript"/>
        <sz val="12"/>
        <rFont val="Times New Roman"/>
        <family val="1"/>
        <charset val="162"/>
      </rPr>
      <t>t</t>
    </r>
  </si>
  <si>
    <r>
      <t>(</t>
    </r>
    <r>
      <rPr>
        <b/>
        <i/>
        <sz val="12"/>
        <rFont val="Symbol"/>
        <family val="1"/>
        <charset val="2"/>
      </rPr>
      <t>g</t>
    </r>
    <r>
      <rPr>
        <b/>
        <sz val="12"/>
        <rFont val="Symbol"/>
        <family val="1"/>
        <charset val="2"/>
      </rPr>
      <t>-1)/</t>
    </r>
    <r>
      <rPr>
        <b/>
        <i/>
        <sz val="12"/>
        <rFont val="Symbol"/>
        <family val="1"/>
        <charset val="2"/>
      </rPr>
      <t>g</t>
    </r>
    <r>
      <rPr>
        <b/>
        <sz val="12"/>
        <rFont val="Symbol"/>
        <family val="1"/>
        <charset val="2"/>
      </rPr>
      <t xml:space="preserve"> =</t>
    </r>
  </si>
  <si>
    <r>
      <t>(</t>
    </r>
    <r>
      <rPr>
        <b/>
        <i/>
        <sz val="12"/>
        <rFont val="Symbol"/>
        <family val="1"/>
        <charset val="2"/>
      </rPr>
      <t>g</t>
    </r>
    <r>
      <rPr>
        <b/>
        <sz val="12"/>
        <rFont val="Symbol"/>
        <family val="1"/>
        <charset val="2"/>
      </rPr>
      <t>-1)/2 =</t>
    </r>
  </si>
  <si>
    <r>
      <t>p</t>
    </r>
    <r>
      <rPr>
        <b/>
        <i/>
        <vertAlign val="subscript"/>
        <sz val="12"/>
        <rFont val="Times New Roman"/>
        <family val="1"/>
        <charset val="162"/>
      </rPr>
      <t>c</t>
    </r>
  </si>
  <si>
    <r>
      <t>M</t>
    </r>
    <r>
      <rPr>
        <b/>
        <vertAlign val="subscript"/>
        <sz val="12"/>
        <rFont val="Times New Roman"/>
        <family val="1"/>
        <charset val="162"/>
      </rPr>
      <t>0</t>
    </r>
    <r>
      <rPr>
        <b/>
        <sz val="12"/>
        <rFont val="Times New Roman"/>
        <family val="1"/>
        <charset val="162"/>
      </rPr>
      <t xml:space="preserve"> =</t>
    </r>
  </si>
  <si>
    <r>
      <t>t</t>
    </r>
    <r>
      <rPr>
        <b/>
        <i/>
        <vertAlign val="subscript"/>
        <sz val="12"/>
        <rFont val="Times New Roman"/>
        <family val="1"/>
        <charset val="162"/>
      </rPr>
      <t>r</t>
    </r>
    <r>
      <rPr>
        <b/>
        <i/>
        <sz val="12"/>
        <rFont val="Times New Roman"/>
        <family val="1"/>
        <charset val="162"/>
      </rPr>
      <t xml:space="preserve"> =</t>
    </r>
  </si>
  <si>
    <r>
      <t>t</t>
    </r>
    <r>
      <rPr>
        <b/>
        <i/>
        <vertAlign val="subscript"/>
        <sz val="12"/>
        <rFont val="Arial"/>
        <family val="2"/>
        <charset val="162"/>
      </rPr>
      <t>c</t>
    </r>
  </si>
  <si>
    <t>Uçuş ve Çalışma Şartları</t>
  </si>
  <si>
    <t>değişken</t>
  </si>
  <si>
    <r>
      <t>R</t>
    </r>
    <r>
      <rPr>
        <b/>
        <sz val="12"/>
        <rFont val="Times New Roman"/>
        <family val="1"/>
        <charset val="162"/>
      </rPr>
      <t xml:space="preserve"> [(ft·lbf)/(lbm</t>
    </r>
    <r>
      <rPr>
        <b/>
        <sz val="12"/>
        <rFont val="Arial"/>
      </rPr>
      <t>·°</t>
    </r>
    <r>
      <rPr>
        <b/>
        <sz val="12"/>
        <rFont val="Times New Roman"/>
        <family val="1"/>
        <charset val="162"/>
      </rPr>
      <t>R)]=</t>
    </r>
  </si>
  <si>
    <t>Tasarım Limitleri</t>
  </si>
  <si>
    <t>Tasarım Tercihleri</t>
  </si>
  <si>
    <t>Diğer sabitler</t>
  </si>
  <si>
    <r>
      <t>V</t>
    </r>
    <r>
      <rPr>
        <b/>
        <vertAlign val="subscript"/>
        <sz val="12"/>
        <rFont val="Times New Roman"/>
        <family val="1"/>
        <charset val="162"/>
      </rPr>
      <t>9</t>
    </r>
    <r>
      <rPr>
        <b/>
        <sz val="12"/>
        <rFont val="Times New Roman"/>
        <family val="1"/>
        <charset val="162"/>
      </rPr>
      <t>/</t>
    </r>
    <r>
      <rPr>
        <b/>
        <i/>
        <sz val="12"/>
        <rFont val="Times New Roman"/>
        <family val="1"/>
        <charset val="162"/>
      </rPr>
      <t>a</t>
    </r>
    <r>
      <rPr>
        <b/>
        <vertAlign val="subscript"/>
        <sz val="12"/>
        <rFont val="Times New Roman"/>
        <family val="1"/>
        <charset val="162"/>
      </rPr>
      <t>0</t>
    </r>
  </si>
  <si>
    <r>
      <t>η</t>
    </r>
    <r>
      <rPr>
        <b/>
        <i/>
        <vertAlign val="subscript"/>
        <sz val="12"/>
        <rFont val="Times New Roman"/>
        <family val="1"/>
        <charset val="162"/>
      </rPr>
      <t>T</t>
    </r>
  </si>
  <si>
    <r>
      <t>η</t>
    </r>
    <r>
      <rPr>
        <b/>
        <i/>
        <vertAlign val="subscript"/>
        <sz val="12"/>
        <rFont val="Times New Roman"/>
        <family val="1"/>
        <charset val="162"/>
      </rPr>
      <t>P</t>
    </r>
  </si>
  <si>
    <r>
      <t>η</t>
    </r>
    <r>
      <rPr>
        <b/>
        <i/>
        <vertAlign val="subscript"/>
        <sz val="12"/>
        <rFont val="Times New Roman"/>
        <family val="1"/>
        <charset val="162"/>
      </rPr>
      <t>O</t>
    </r>
  </si>
</sst>
</file>

<file path=xl/styles.xml><?xml version="1.0" encoding="utf-8"?>
<styleSheet xmlns="http://schemas.openxmlformats.org/spreadsheetml/2006/main">
  <numFmts count="1">
    <numFmt numFmtId="180" formatCode="0.0000"/>
  </numFmts>
  <fonts count="30">
    <font>
      <sz val="10"/>
      <name val="Arial"/>
    </font>
    <font>
      <sz val="8"/>
      <name val="Arial"/>
    </font>
    <font>
      <b/>
      <i/>
      <sz val="12"/>
      <name val="Times New Roman"/>
      <family val="1"/>
      <charset val="162"/>
    </font>
    <font>
      <b/>
      <vertAlign val="subscript"/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i/>
      <vertAlign val="subscript"/>
      <sz val="12"/>
      <name val="Times New Roman"/>
      <family val="1"/>
      <charset val="162"/>
    </font>
    <font>
      <b/>
      <sz val="12"/>
      <name val="Symbol"/>
      <family val="1"/>
      <charset val="2"/>
    </font>
    <font>
      <b/>
      <i/>
      <sz val="12"/>
      <name val="Symbol"/>
      <family val="1"/>
      <charset val="2"/>
    </font>
    <font>
      <sz val="12"/>
      <name val="Arial"/>
    </font>
    <font>
      <b/>
      <i/>
      <vertAlign val="subscript"/>
      <sz val="12"/>
      <name val="Arial"/>
      <family val="2"/>
      <charset val="162"/>
    </font>
    <font>
      <b/>
      <i/>
      <vertAlign val="subscript"/>
      <sz val="12"/>
      <name val="Symbol"/>
      <family val="1"/>
      <charset val="2"/>
    </font>
    <font>
      <sz val="9.25"/>
      <name val="Arial"/>
    </font>
    <font>
      <sz val="5.25"/>
      <name val="Arial"/>
    </font>
    <font>
      <sz val="5.75"/>
      <name val="Arial"/>
    </font>
    <font>
      <sz val="10"/>
      <name val="Arial"/>
    </font>
    <font>
      <b/>
      <sz val="10"/>
      <name val="Arial"/>
      <family val="2"/>
      <charset val="162"/>
    </font>
    <font>
      <sz val="5.25"/>
      <name val="Arial"/>
    </font>
    <font>
      <sz val="9.25"/>
      <name val="Arial"/>
    </font>
    <font>
      <b/>
      <sz val="12"/>
      <name val="Arial"/>
    </font>
    <font>
      <b/>
      <vertAlign val="superscript"/>
      <sz val="12"/>
      <name val="Times New Roman"/>
      <family val="1"/>
      <charset val="162"/>
    </font>
    <font>
      <sz val="5.25"/>
      <name val="Arial"/>
    </font>
    <font>
      <sz val="9.25"/>
      <name val="Arial"/>
    </font>
    <font>
      <b/>
      <i/>
      <u/>
      <sz val="12"/>
      <name val="Times New Roman"/>
      <family val="1"/>
      <charset val="162"/>
    </font>
    <font>
      <sz val="10"/>
      <name val="Arial"/>
      <family val="2"/>
      <charset val="162"/>
    </font>
    <font>
      <sz val="5.25"/>
      <name val="Arial"/>
    </font>
    <font>
      <sz val="9.25"/>
      <name val="Arial"/>
    </font>
    <font>
      <sz val="5.75"/>
      <name val="Arial"/>
    </font>
    <font>
      <sz val="10"/>
      <name val="Arial"/>
    </font>
    <font>
      <sz val="5.75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180" fontId="0" fillId="0" borderId="0" xfId="0" applyNumberFormat="1"/>
    <xf numFmtId="0" fontId="22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" fillId="2" borderId="4" xfId="0" applyFont="1" applyFill="1" applyBorder="1" applyAlignment="1">
      <alignment horizontal="right"/>
    </xf>
    <xf numFmtId="180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2" borderId="4" xfId="0" applyFont="1" applyFill="1" applyBorder="1" applyAlignment="1">
      <alignment horizontal="right"/>
    </xf>
    <xf numFmtId="0" fontId="0" fillId="2" borderId="10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0" borderId="10" xfId="0" applyBorder="1"/>
    <xf numFmtId="180" fontId="0" fillId="0" borderId="4" xfId="0" applyNumberFormat="1" applyBorder="1"/>
    <xf numFmtId="180" fontId="0" fillId="0" borderId="11" xfId="0" applyNumberFormat="1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80" fontId="7" fillId="4" borderId="13" xfId="0" applyNumberFormat="1" applyFont="1" applyFill="1" applyBorder="1" applyAlignment="1">
      <alignment horizontal="right"/>
    </xf>
    <xf numFmtId="0" fontId="7" fillId="4" borderId="14" xfId="0" applyFont="1" applyFill="1" applyBorder="1" applyAlignment="1">
      <alignment horizontal="center"/>
    </xf>
    <xf numFmtId="180" fontId="7" fillId="4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left"/>
    </xf>
    <xf numFmtId="180" fontId="7" fillId="4" borderId="15" xfId="0" applyNumberFormat="1" applyFont="1" applyFill="1" applyBorder="1" applyAlignment="1">
      <alignment horizontal="center"/>
    </xf>
    <xf numFmtId="180" fontId="0" fillId="0" borderId="16" xfId="0" applyNumberFormat="1" applyBorder="1"/>
    <xf numFmtId="180" fontId="0" fillId="0" borderId="17" xfId="0" applyNumberFormat="1" applyBorder="1"/>
    <xf numFmtId="180" fontId="0" fillId="0" borderId="18" xfId="0" applyNumberFormat="1" applyBorder="1"/>
    <xf numFmtId="0" fontId="2" fillId="4" borderId="19" xfId="0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180" fontId="0" fillId="0" borderId="22" xfId="0" applyNumberFormat="1" applyBorder="1"/>
    <xf numFmtId="0" fontId="0" fillId="0" borderId="23" xfId="0" applyBorder="1"/>
    <xf numFmtId="0" fontId="22" fillId="0" borderId="22" xfId="0" applyFont="1" applyBorder="1" applyAlignment="1" applyProtection="1">
      <alignment horizontal="left"/>
    </xf>
    <xf numFmtId="0" fontId="0" fillId="0" borderId="5" xfId="0" applyBorder="1" applyProtection="1"/>
    <xf numFmtId="180" fontId="0" fillId="0" borderId="5" xfId="0" applyNumberFormat="1" applyBorder="1" applyProtection="1"/>
    <xf numFmtId="0" fontId="22" fillId="0" borderId="5" xfId="0" applyFont="1" applyBorder="1" applyAlignment="1" applyProtection="1">
      <alignment horizontal="left"/>
    </xf>
    <xf numFmtId="0" fontId="0" fillId="0" borderId="6" xfId="0" applyBorder="1" applyProtection="1"/>
    <xf numFmtId="0" fontId="23" fillId="2" borderId="7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right"/>
    </xf>
    <xf numFmtId="180" fontId="7" fillId="5" borderId="7" xfId="0" applyNumberFormat="1" applyFont="1" applyFill="1" applyBorder="1" applyAlignment="1" applyProtection="1">
      <alignment horizontal="right"/>
    </xf>
    <xf numFmtId="0" fontId="23" fillId="5" borderId="7" xfId="0" applyFont="1" applyFill="1" applyBorder="1" applyAlignment="1" applyProtection="1">
      <alignment horizontal="left"/>
    </xf>
    <xf numFmtId="0" fontId="23" fillId="2" borderId="10" xfId="0" applyFont="1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180" fontId="0" fillId="0" borderId="7" xfId="0" applyNumberFormat="1" applyBorder="1" applyProtection="1"/>
    <xf numFmtId="0" fontId="0" fillId="0" borderId="7" xfId="0" applyBorder="1" applyProtection="1"/>
    <xf numFmtId="0" fontId="7" fillId="2" borderId="7" xfId="0" applyFont="1" applyFill="1" applyBorder="1" applyAlignment="1" applyProtection="1">
      <alignment horizontal="right"/>
    </xf>
    <xf numFmtId="0" fontId="23" fillId="3" borderId="10" xfId="0" applyFont="1" applyFill="1" applyBorder="1" applyAlignment="1" applyProtection="1">
      <alignment horizontal="left"/>
    </xf>
    <xf numFmtId="2" fontId="0" fillId="2" borderId="7" xfId="0" applyNumberFormat="1" applyFill="1" applyBorder="1" applyAlignment="1" applyProtection="1">
      <alignment horizontal="left"/>
    </xf>
    <xf numFmtId="0" fontId="0" fillId="5" borderId="7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left"/>
    </xf>
    <xf numFmtId="180" fontId="0" fillId="0" borderId="8" xfId="0" applyNumberFormat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24" xfId="0" applyBorder="1"/>
    <xf numFmtId="0" fontId="22" fillId="0" borderId="3" xfId="0" applyFont="1" applyBorder="1" applyAlignment="1">
      <alignment horizontal="left"/>
    </xf>
    <xf numFmtId="2" fontId="0" fillId="2" borderId="10" xfId="0" applyNumberFormat="1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18" xfId="0" applyBorder="1"/>
    <xf numFmtId="180" fontId="7" fillId="5" borderId="4" xfId="0" applyNumberFormat="1" applyFont="1" applyFill="1" applyBorder="1" applyAlignment="1">
      <alignment horizontal="right"/>
    </xf>
    <xf numFmtId="0" fontId="0" fillId="5" borderId="10" xfId="0" applyFill="1" applyBorder="1"/>
    <xf numFmtId="180" fontId="7" fillId="4" borderId="25" xfId="0" applyNumberFormat="1" applyFont="1" applyFill="1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2" xfId="0" applyBorder="1"/>
    <xf numFmtId="0" fontId="0" fillId="0" borderId="29" xfId="0" applyBorder="1"/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31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right"/>
    </xf>
    <xf numFmtId="0" fontId="0" fillId="5" borderId="32" xfId="0" applyFill="1" applyBorder="1"/>
    <xf numFmtId="0" fontId="0" fillId="5" borderId="33" xfId="0" applyFill="1" applyBorder="1"/>
    <xf numFmtId="0" fontId="0" fillId="5" borderId="34" xfId="0" applyFill="1" applyBorder="1"/>
    <xf numFmtId="0" fontId="15" fillId="5" borderId="5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35" xfId="0" applyFill="1" applyBorder="1"/>
    <xf numFmtId="0" fontId="2" fillId="4" borderId="22" xfId="0" applyFont="1" applyFill="1" applyBorder="1" applyAlignment="1">
      <alignment horizontal="right"/>
    </xf>
    <xf numFmtId="180" fontId="7" fillId="4" borderId="4" xfId="0" applyNumberFormat="1" applyFont="1" applyFill="1" applyBorder="1" applyAlignment="1">
      <alignment horizontal="right"/>
    </xf>
    <xf numFmtId="0" fontId="0" fillId="5" borderId="36" xfId="0" applyFill="1" applyBorder="1"/>
    <xf numFmtId="180" fontId="0" fillId="5" borderId="37" xfId="0" applyNumberFormat="1" applyFill="1" applyBorder="1"/>
    <xf numFmtId="0" fontId="0" fillId="5" borderId="38" xfId="0" applyFill="1" applyBorder="1"/>
    <xf numFmtId="180" fontId="0" fillId="5" borderId="18" xfId="0" applyNumberFormat="1" applyFill="1" applyBorder="1"/>
    <xf numFmtId="0" fontId="0" fillId="5" borderId="15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180" fontId="7" fillId="4" borderId="39" xfId="0" applyNumberFormat="1" applyFont="1" applyFill="1" applyBorder="1" applyAlignment="1">
      <alignment horizontal="right"/>
    </xf>
    <xf numFmtId="0" fontId="2" fillId="4" borderId="39" xfId="0" applyFont="1" applyFill="1" applyBorder="1" applyAlignment="1">
      <alignment horizontal="center"/>
    </xf>
    <xf numFmtId="0" fontId="0" fillId="0" borderId="40" xfId="0" applyBorder="1"/>
    <xf numFmtId="0" fontId="0" fillId="0" borderId="17" xfId="0" applyFill="1" applyBorder="1"/>
    <xf numFmtId="0" fontId="4" fillId="0" borderId="7" xfId="0" applyFont="1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0" fontId="0" fillId="0" borderId="7" xfId="0" applyFill="1" applyBorder="1" applyProtection="1"/>
    <xf numFmtId="0" fontId="4" fillId="0" borderId="7" xfId="0" applyFont="1" applyFill="1" applyBorder="1" applyAlignment="1" applyProtection="1">
      <alignment horizontal="right"/>
    </xf>
    <xf numFmtId="0" fontId="23" fillId="0" borderId="10" xfId="0" applyFont="1" applyFill="1" applyBorder="1" applyAlignment="1" applyProtection="1">
      <alignment horizontal="left"/>
    </xf>
    <xf numFmtId="0" fontId="2" fillId="4" borderId="41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0" fillId="2" borderId="7" xfId="0" applyFill="1" applyBorder="1" applyAlignment="1"/>
    <xf numFmtId="0" fontId="2" fillId="2" borderId="17" xfId="0" applyFont="1" applyFill="1" applyBorder="1" applyAlignment="1">
      <alignment horizontal="right" wrapText="1"/>
    </xf>
    <xf numFmtId="0" fontId="0" fillId="2" borderId="7" xfId="0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right"/>
    </xf>
    <xf numFmtId="0" fontId="0" fillId="3" borderId="7" xfId="0" applyFill="1" applyBorder="1" applyAlignment="1"/>
    <xf numFmtId="0" fontId="2" fillId="2" borderId="4" xfId="0" applyFont="1" applyFill="1" applyBorder="1" applyAlignment="1" applyProtection="1">
      <alignment horizontal="right" wrapText="1"/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0" fontId="7" fillId="3" borderId="17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2" fillId="5" borderId="4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4" fillId="2" borderId="11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 wrapText="1"/>
    </xf>
    <xf numFmtId="0" fontId="2" fillId="5" borderId="4" xfId="0" applyFont="1" applyFill="1" applyBorder="1" applyAlignment="1" applyProtection="1">
      <alignment horizontal="right"/>
    </xf>
    <xf numFmtId="0" fontId="2" fillId="5" borderId="7" xfId="0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right"/>
    </xf>
    <xf numFmtId="0" fontId="0" fillId="3" borderId="7" xfId="0" applyFill="1" applyBorder="1" applyAlignment="1" applyProtection="1"/>
    <xf numFmtId="0" fontId="7" fillId="2" borderId="4" xfId="0" applyFont="1" applyFill="1" applyBorder="1" applyAlignment="1" applyProtection="1">
      <alignment horizontal="right"/>
    </xf>
    <xf numFmtId="0" fontId="7" fillId="2" borderId="7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 wrapText="1"/>
    </xf>
    <xf numFmtId="0" fontId="2" fillId="2" borderId="7" xfId="0" applyFont="1" applyFill="1" applyBorder="1" applyAlignment="1" applyProtection="1">
      <alignment horizontal="right" wrapText="1"/>
    </xf>
    <xf numFmtId="0" fontId="7" fillId="3" borderId="7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0" fillId="2" borderId="7" xfId="0" applyFill="1" applyBorder="1" applyAlignment="1" applyProtection="1"/>
    <xf numFmtId="0" fontId="0" fillId="2" borderId="7" xfId="0" applyFill="1" applyBorder="1" applyAlignment="1" applyProtection="1">
      <alignment horizontal="right"/>
    </xf>
    <xf numFmtId="0" fontId="2" fillId="2" borderId="7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right"/>
    </xf>
    <xf numFmtId="0" fontId="2" fillId="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3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Ideal turbojet başarımının kompresör basınç oranı ile değişimi: 
özgül itki</a:t>
            </a:r>
          </a:p>
        </c:rich>
      </c:tx>
      <c:layout>
        <c:manualLayout>
          <c:xMode val="edge"/>
          <c:yMode val="edge"/>
          <c:x val="0.25527192008879024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856825749167592"/>
          <c:y val="9.6247960848287115E-2"/>
          <c:w val="0.44395116537180912"/>
          <c:h val="0.76835236541598695"/>
        </c:manualLayout>
      </c:layout>
      <c:scatterChart>
        <c:scatterStyle val="lineMarker"/>
        <c:ser>
          <c:idx val="0"/>
          <c:order val="0"/>
          <c:tx>
            <c:v>Mo= 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Tablosu-pi_c'!$A$15:$A$140</c:f>
              <c:numCache>
                <c:formatCode>General</c:formatCode>
                <c:ptCount val="126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Tablosu-pi_c'!$B$15:$B$93</c:f>
              <c:numCache>
                <c:formatCode>General</c:formatCode>
                <c:ptCount val="79"/>
                <c:pt idx="0">
                  <c:v>0</c:v>
                </c:pt>
                <c:pt idx="1">
                  <c:v>57.030489439786443</c:v>
                </c:pt>
                <c:pt idx="2">
                  <c:v>72.551981528076467</c:v>
                </c:pt>
                <c:pt idx="3">
                  <c:v>81.637042815405394</c:v>
                </c:pt>
                <c:pt idx="4">
                  <c:v>87.808242124555974</c:v>
                </c:pt>
                <c:pt idx="5">
                  <c:v>92.343444868255176</c:v>
                </c:pt>
                <c:pt idx="6">
                  <c:v>95.847141349220095</c:v>
                </c:pt>
                <c:pt idx="7">
                  <c:v>98.649922951853299</c:v>
                </c:pt>
                <c:pt idx="8">
                  <c:v>100.95054013374963</c:v>
                </c:pt>
                <c:pt idx="9">
                  <c:v>102.87683747758831</c:v>
                </c:pt>
                <c:pt idx="10">
                  <c:v>104.51535653405308</c:v>
                </c:pt>
                <c:pt idx="11">
                  <c:v>105.92707442150045</c:v>
                </c:pt>
                <c:pt idx="12">
                  <c:v>107.15636867732104</c:v>
                </c:pt>
                <c:pt idx="13">
                  <c:v>108.23641085834559</c:v>
                </c:pt>
                <c:pt idx="14">
                  <c:v>109.19255956800112</c:v>
                </c:pt>
                <c:pt idx="15">
                  <c:v>110.04457573988606</c:v>
                </c:pt>
                <c:pt idx="16">
                  <c:v>110.80811520971994</c:v>
                </c:pt>
                <c:pt idx="17">
                  <c:v>111.49576189231581</c:v>
                </c:pt>
                <c:pt idx="18">
                  <c:v>112.11775994351339</c:v>
                </c:pt>
                <c:pt idx="19">
                  <c:v>112.68254340153865</c:v>
                </c:pt>
                <c:pt idx="20">
                  <c:v>113.19712637027484</c:v>
                </c:pt>
                <c:pt idx="21">
                  <c:v>113.66739517059139</c:v>
                </c:pt>
                <c:pt idx="22">
                  <c:v>114.09833030026549</c:v>
                </c:pt>
                <c:pt idx="23">
                  <c:v>114.49417729826888</c:v>
                </c:pt>
                <c:pt idx="24">
                  <c:v>114.85857985385198</c:v>
                </c:pt>
                <c:pt idx="25">
                  <c:v>115.19468463632175</c:v>
                </c:pt>
                <c:pt idx="26">
                  <c:v>115.50522467891356</c:v>
                </c:pt>
                <c:pt idx="27">
                  <c:v>115.79258631312038</c:v>
                </c:pt>
                <c:pt idx="28">
                  <c:v>116.05886335326777</c:v>
                </c:pt>
                <c:pt idx="29">
                  <c:v>116.30590130318738</c:v>
                </c:pt>
                <c:pt idx="30">
                  <c:v>116.53533368416436</c:v>
                </c:pt>
                <c:pt idx="31">
                  <c:v>116.74861208988091</c:v>
                </c:pt>
                <c:pt idx="32">
                  <c:v>116.94703120809143</c:v>
                </c:pt>
                <c:pt idx="33">
                  <c:v>117.13174977452532</c:v>
                </c:pt>
                <c:pt idx="34">
                  <c:v>117.30380821704898</c:v>
                </c:pt>
                <c:pt idx="35">
                  <c:v>117.46414358976422</c:v>
                </c:pt>
                <c:pt idx="36">
                  <c:v>117.61360227483156</c:v>
                </c:pt>
                <c:pt idx="37">
                  <c:v>117.75295083524908</c:v>
                </c:pt>
                <c:pt idx="38">
                  <c:v>117.8828853279181</c:v>
                </c:pt>
                <c:pt idx="39">
                  <c:v>118.00403932816459</c:v>
                </c:pt>
                <c:pt idx="40">
                  <c:v>118.11699087081199</c:v>
                </c:pt>
                <c:pt idx="41">
                  <c:v>118.22226847617054</c:v>
                </c:pt>
                <c:pt idx="42">
                  <c:v>118.32035639985787</c:v>
                </c:pt>
                <c:pt idx="43">
                  <c:v>118.41169922161524</c:v>
                </c:pt>
                <c:pt idx="44">
                  <c:v>118.49670586903136</c:v>
                </c:pt>
                <c:pt idx="45">
                  <c:v>118.57575315639909</c:v>
                </c:pt>
                <c:pt idx="46">
                  <c:v>118.64918890608638</c:v>
                </c:pt>
                <c:pt idx="47">
                  <c:v>118.7173347092411</c:v>
                </c:pt>
                <c:pt idx="48">
                  <c:v>118.78048837392082</c:v>
                </c:pt>
                <c:pt idx="49">
                  <c:v>118.83892610150144</c:v>
                </c:pt>
                <c:pt idx="50">
                  <c:v>118.89290442618781</c:v>
                </c:pt>
                <c:pt idx="51">
                  <c:v>118.94266194740865</c:v>
                </c:pt>
                <c:pt idx="52">
                  <c:v>118.98842088064755</c:v>
                </c:pt>
                <c:pt idx="53">
                  <c:v>119.03038844869833</c:v>
                </c:pt>
                <c:pt idx="54">
                  <c:v>119.06875813232291</c:v>
                </c:pt>
                <c:pt idx="55">
                  <c:v>119.10371079673772</c:v>
                </c:pt>
                <c:pt idx="56">
                  <c:v>119.13541570818303</c:v>
                </c:pt>
                <c:pt idx="57">
                  <c:v>119.16403145297926</c:v>
                </c:pt>
                <c:pt idx="58">
                  <c:v>119.18970676988928</c:v>
                </c:pt>
                <c:pt idx="59">
                  <c:v>119.21258130524808</c:v>
                </c:pt>
                <c:pt idx="60">
                  <c:v>119.23278629915073</c:v>
                </c:pt>
                <c:pt idx="61">
                  <c:v>119.25044520998351</c:v>
                </c:pt>
                <c:pt idx="62">
                  <c:v>119.26567428370949</c:v>
                </c:pt>
                <c:pt idx="63">
                  <c:v>119.27858307356597</c:v>
                </c:pt>
                <c:pt idx="64">
                  <c:v>119.289274915174</c:v>
                </c:pt>
                <c:pt idx="65">
                  <c:v>119.29784736148933</c:v>
                </c:pt>
                <c:pt idx="66">
                  <c:v>119.30439258152535</c:v>
                </c:pt>
                <c:pt idx="67">
                  <c:v>119.3089977263421</c:v>
                </c:pt>
                <c:pt idx="68">
                  <c:v>119.31174526541415</c:v>
                </c:pt>
                <c:pt idx="69">
                  <c:v>119.31271329615392</c:v>
                </c:pt>
                <c:pt idx="70">
                  <c:v>119.31197582907198</c:v>
                </c:pt>
                <c:pt idx="71">
                  <c:v>119.30960305079596</c:v>
                </c:pt>
                <c:pt idx="72">
                  <c:v>119.30566156693968</c:v>
                </c:pt>
                <c:pt idx="73">
                  <c:v>119.30021462661091</c:v>
                </c:pt>
                <c:pt idx="74">
                  <c:v>119.29332233016628</c:v>
                </c:pt>
                <c:pt idx="75">
                  <c:v>119.28504182166162</c:v>
                </c:pt>
                <c:pt idx="76">
                  <c:v>119.27542746730434</c:v>
                </c:pt>
                <c:pt idx="77">
                  <c:v>119.26453102108749</c:v>
                </c:pt>
                <c:pt idx="78">
                  <c:v>119.25240177867286</c:v>
                </c:pt>
              </c:numCache>
            </c:numRef>
          </c:yVal>
        </c:ser>
        <c:ser>
          <c:idx val="1"/>
          <c:order val="1"/>
          <c:tx>
            <c:v>Mo = 0.5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Tablosu-pi_c'!$A$15:$A$140</c:f>
              <c:numCache>
                <c:formatCode>General</c:formatCode>
                <c:ptCount val="126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Tablosu-pi_c'!$C$15:$C$93</c:f>
              <c:numCache>
                <c:formatCode>General</c:formatCode>
                <c:ptCount val="79"/>
                <c:pt idx="0">
                  <c:v>25.67362917319408</c:v>
                </c:pt>
                <c:pt idx="1">
                  <c:v>53.522029734791651</c:v>
                </c:pt>
                <c:pt idx="2">
                  <c:v>66.038417904978317</c:v>
                </c:pt>
                <c:pt idx="3">
                  <c:v>73.686073933901682</c:v>
                </c:pt>
                <c:pt idx="4">
                  <c:v>78.9678363580352</c:v>
                </c:pt>
                <c:pt idx="5">
                  <c:v>82.880054645076726</c:v>
                </c:pt>
                <c:pt idx="6">
                  <c:v>85.913978006186952</c:v>
                </c:pt>
                <c:pt idx="7">
                  <c:v>88.344689851445111</c:v>
                </c:pt>
                <c:pt idx="8">
                  <c:v>90.340110257775208</c:v>
                </c:pt>
                <c:pt idx="9">
                  <c:v>92.00940405551475</c:v>
                </c:pt>
                <c:pt idx="10">
                  <c:v>93.427043347395639</c:v>
                </c:pt>
                <c:pt idx="11">
                  <c:v>94.645810434112235</c:v>
                </c:pt>
                <c:pt idx="12">
                  <c:v>95.704294850960864</c:v>
                </c:pt>
                <c:pt idx="13">
                  <c:v>96.63144641783704</c:v>
                </c:pt>
                <c:pt idx="14">
                  <c:v>97.449460947308026</c:v>
                </c:pt>
                <c:pt idx="15">
                  <c:v>98.175675761493409</c:v>
                </c:pt>
                <c:pt idx="16">
                  <c:v>98.8238532343983</c:v>
                </c:pt>
                <c:pt idx="17">
                  <c:v>99.405073016806085</c:v>
                </c:pt>
                <c:pt idx="18">
                  <c:v>99.928366569550946</c:v>
                </c:pt>
                <c:pt idx="19">
                  <c:v>100.40117758398782</c:v>
                </c:pt>
                <c:pt idx="20">
                  <c:v>100.82970206575497</c:v>
                </c:pt>
                <c:pt idx="21">
                  <c:v>101.2191435580129</c:v>
                </c:pt>
                <c:pt idx="22">
                  <c:v>101.57390743443965</c:v>
                </c:pt>
                <c:pt idx="23">
                  <c:v>101.89775072918627</c:v>
                </c:pt>
                <c:pt idx="24">
                  <c:v>102.19389904102208</c:v>
                </c:pt>
                <c:pt idx="25">
                  <c:v>102.46513872771179</c:v>
                </c:pt>
                <c:pt idx="26">
                  <c:v>102.71389032906234</c:v>
                </c:pt>
                <c:pt idx="27">
                  <c:v>102.94226756955726</c:v>
                </c:pt>
                <c:pt idx="28">
                  <c:v>103.15212516838429</c:v>
                </c:pt>
                <c:pt idx="29">
                  <c:v>103.34509787915528</c:v>
                </c:pt>
                <c:pt idx="30">
                  <c:v>103.52263259655933</c:v>
                </c:pt>
                <c:pt idx="31">
                  <c:v>103.68601493725316</c:v>
                </c:pt>
                <c:pt idx="32">
                  <c:v>103.83639138290246</c:v>
                </c:pt>
                <c:pt idx="33">
                  <c:v>103.97478783360954</c:v>
                </c:pt>
                <c:pt idx="34">
                  <c:v>104.10212523839868</c:v>
                </c:pt>
                <c:pt idx="35">
                  <c:v>104.21923283067228</c:v>
                </c:pt>
                <c:pt idx="36">
                  <c:v>104.32685938962331</c:v>
                </c:pt>
                <c:pt idx="37">
                  <c:v>104.42568286555093</c:v>
                </c:pt>
                <c:pt idx="38">
                  <c:v>104.51631864206291</c:v>
                </c:pt>
                <c:pt idx="39">
                  <c:v>104.59932665697588</c:v>
                </c:pt>
                <c:pt idx="40">
                  <c:v>104.67521756315207</c:v>
                </c:pt>
                <c:pt idx="41">
                  <c:v>104.74445807814146</c:v>
                </c:pt>
                <c:pt idx="42">
                  <c:v>104.80747564552401</c:v>
                </c:pt>
                <c:pt idx="43">
                  <c:v>104.86466250988846</c:v>
                </c:pt>
                <c:pt idx="44">
                  <c:v>104.91637929038113</c:v>
                </c:pt>
                <c:pt idx="45">
                  <c:v>104.96295812389751</c:v>
                </c:pt>
                <c:pt idx="46">
                  <c:v>105.00470543763589</c:v>
                </c:pt>
                <c:pt idx="47">
                  <c:v>105.04190440138777</c:v>
                </c:pt>
                <c:pt idx="48">
                  <c:v>105.07481710221735</c:v>
                </c:pt>
                <c:pt idx="49">
                  <c:v>105.10368647777409</c:v>
                </c:pt>
                <c:pt idx="50">
                  <c:v>105.12873803914094</c:v>
                </c:pt>
                <c:pt idx="51">
                  <c:v>105.15018140965432</c:v>
                </c:pt>
                <c:pt idx="52">
                  <c:v>105.16821170238229</c:v>
                </c:pt>
                <c:pt idx="53">
                  <c:v>105.18301075578779</c:v>
                </c:pt>
                <c:pt idx="54">
                  <c:v>105.19474824443353</c:v>
                </c:pt>
                <c:pt idx="55">
                  <c:v>105.2035826793214</c:v>
                </c:pt>
                <c:pt idx="56">
                  <c:v>105.20966231053158</c:v>
                </c:pt>
                <c:pt idx="57">
                  <c:v>105.21312594318465</c:v>
                </c:pt>
                <c:pt idx="58">
                  <c:v>105.21410367634215</c:v>
                </c:pt>
                <c:pt idx="59">
                  <c:v>105.21271757325522</c:v>
                </c:pt>
                <c:pt idx="60">
                  <c:v>105.2090822703326</c:v>
                </c:pt>
                <c:pt idx="61">
                  <c:v>105.20330553130353</c:v>
                </c:pt>
                <c:pt idx="62">
                  <c:v>105.19548875227626</c:v>
                </c:pt>
                <c:pt idx="63">
                  <c:v>105.18572742272296</c:v>
                </c:pt>
                <c:pt idx="64">
                  <c:v>105.17411154683668</c:v>
                </c:pt>
                <c:pt idx="65">
                  <c:v>105.16072602919935</c:v>
                </c:pt>
                <c:pt idx="66">
                  <c:v>105.14565102825637</c:v>
                </c:pt>
                <c:pt idx="67">
                  <c:v>105.12896228070473</c:v>
                </c:pt>
                <c:pt idx="68">
                  <c:v>105.11073139956318</c:v>
                </c:pt>
                <c:pt idx="69">
                  <c:v>105.09102614839361</c:v>
                </c:pt>
                <c:pt idx="70">
                  <c:v>105.06991069388003</c:v>
                </c:pt>
                <c:pt idx="71">
                  <c:v>105.04744583874167</c:v>
                </c:pt>
                <c:pt idx="72">
                  <c:v>105.0236892367505</c:v>
                </c:pt>
                <c:pt idx="73">
                  <c:v>104.998695591444</c:v>
                </c:pt>
                <c:pt idx="74">
                  <c:v>104.97251683996296</c:v>
                </c:pt>
                <c:pt idx="75">
                  <c:v>104.94520232330275</c:v>
                </c:pt>
                <c:pt idx="76">
                  <c:v>104.91679894413919</c:v>
                </c:pt>
                <c:pt idx="77">
                  <c:v>104.88735131327834</c:v>
                </c:pt>
                <c:pt idx="78">
                  <c:v>104.85690188567844</c:v>
                </c:pt>
              </c:numCache>
            </c:numRef>
          </c:yVal>
        </c:ser>
        <c:ser>
          <c:idx val="2"/>
          <c:order val="2"/>
          <c:tx>
            <c:v>Mo = 1.0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Tablosu-pi_c'!$A$15:$A$140</c:f>
              <c:numCache>
                <c:formatCode>General</c:formatCode>
                <c:ptCount val="126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Tablosu-pi_c'!$D$15:$D$93</c:f>
              <c:numCache>
                <c:formatCode>General</c:formatCode>
                <c:ptCount val="79"/>
                <c:pt idx="0">
                  <c:v>46.087811993802852</c:v>
                </c:pt>
                <c:pt idx="1">
                  <c:v>61.067747403845367</c:v>
                </c:pt>
                <c:pt idx="2">
                  <c:v>69.037486484551721</c:v>
                </c:pt>
                <c:pt idx="3">
                  <c:v>74.123563426668696</c:v>
                </c:pt>
                <c:pt idx="4">
                  <c:v>77.690323483310038</c:v>
                </c:pt>
                <c:pt idx="5">
                  <c:v>80.341850968274244</c:v>
                </c:pt>
                <c:pt idx="6">
                  <c:v>82.392735411275297</c:v>
                </c:pt>
                <c:pt idx="7">
                  <c:v>84.025095157359473</c:v>
                </c:pt>
                <c:pt idx="8">
                  <c:v>85.352590426016206</c:v>
                </c:pt>
                <c:pt idx="9">
                  <c:v>86.450271859648552</c:v>
                </c:pt>
                <c:pt idx="10">
                  <c:v>87.369923828533189</c:v>
                </c:pt>
                <c:pt idx="11">
                  <c:v>88.148561062867259</c:v>
                </c:pt>
                <c:pt idx="12">
                  <c:v>88.8134193946252</c:v>
                </c:pt>
                <c:pt idx="13">
                  <c:v>89.385031063501771</c:v>
                </c:pt>
                <c:pt idx="14">
                  <c:v>89.879196612428373</c:v>
                </c:pt>
                <c:pt idx="15">
                  <c:v>90.308292452164196</c:v>
                </c:pt>
                <c:pt idx="16">
                  <c:v>90.682163197851153</c:v>
                </c:pt>
                <c:pt idx="17">
                  <c:v>91.008745994054109</c:v>
                </c:pt>
                <c:pt idx="18">
                  <c:v>91.294516948650738</c:v>
                </c:pt>
                <c:pt idx="19">
                  <c:v>91.544816562192921</c:v>
                </c:pt>
                <c:pt idx="20">
                  <c:v>91.764091043178937</c:v>
                </c:pt>
                <c:pt idx="21">
                  <c:v>91.956074011567623</c:v>
                </c:pt>
                <c:pt idx="22">
                  <c:v>92.12392521626272</c:v>
                </c:pt>
                <c:pt idx="23">
                  <c:v>92.270337766479315</c:v>
                </c:pt>
                <c:pt idx="24">
                  <c:v>92.397621970694416</c:v>
                </c:pt>
                <c:pt idx="25">
                  <c:v>92.507771570111174</c:v>
                </c:pt>
                <c:pt idx="26">
                  <c:v>92.602516564218476</c:v>
                </c:pt>
                <c:pt idx="27">
                  <c:v>92.683365713599969</c:v>
                </c:pt>
                <c:pt idx="28">
                  <c:v>92.751641015199851</c:v>
                </c:pt>
                <c:pt idx="29">
                  <c:v>92.808505876794413</c:v>
                </c:pt>
                <c:pt idx="30">
                  <c:v>92.85498830328288</c:v>
                </c:pt>
                <c:pt idx="31">
                  <c:v>92.892000102253704</c:v>
                </c:pt>
                <c:pt idx="32">
                  <c:v>92.920352889023107</c:v>
                </c:pt>
                <c:pt idx="33">
                  <c:v>92.940771500430102</c:v>
                </c:pt>
                <c:pt idx="34">
                  <c:v>92.953905296931424</c:v>
                </c:pt>
                <c:pt idx="35">
                  <c:v>92.960337733211645</c:v>
                </c:pt>
                <c:pt idx="36">
                  <c:v>92.960594500851613</c:v>
                </c:pt>
                <c:pt idx="37">
                  <c:v>92.95515048696663</c:v>
                </c:pt>
                <c:pt idx="38">
                  <c:v>92.944435746012203</c:v>
                </c:pt>
                <c:pt idx="39">
                  <c:v>92.92884064511226</c:v>
                </c:pt>
                <c:pt idx="40">
                  <c:v>92.908720314020258</c:v>
                </c:pt>
                <c:pt idx="41">
                  <c:v>92.884398507470578</c:v>
                </c:pt>
                <c:pt idx="42">
                  <c:v>92.856170968919571</c:v>
                </c:pt>
                <c:pt idx="43">
                  <c:v>92.824308369528282</c:v>
                </c:pt>
                <c:pt idx="44">
                  <c:v>92.789058883942232</c:v>
                </c:pt>
                <c:pt idx="45">
                  <c:v>92.750650454392201</c:v>
                </c:pt>
                <c:pt idx="46">
                  <c:v>92.709292786417905</c:v>
                </c:pt>
                <c:pt idx="47">
                  <c:v>92.665179112747168</c:v>
                </c:pt>
                <c:pt idx="48">
                  <c:v>92.618487756266177</c:v>
                </c:pt>
                <c:pt idx="49">
                  <c:v>92.569383518367971</c:v>
                </c:pt>
                <c:pt idx="50">
                  <c:v>92.518018915095027</c:v>
                </c:pt>
                <c:pt idx="51">
                  <c:v>92.464535280248697</c:v>
                </c:pt>
                <c:pt idx="52">
                  <c:v>92.409063751918453</c:v>
                </c:pt>
                <c:pt idx="53">
                  <c:v>92.351726156590686</c:v>
                </c:pt>
                <c:pt idx="54">
                  <c:v>92.29263580305836</c:v>
                </c:pt>
                <c:pt idx="55">
                  <c:v>92.231898196708912</c:v>
                </c:pt>
                <c:pt idx="56">
                  <c:v>92.169611683369183</c:v>
                </c:pt>
                <c:pt idx="57">
                  <c:v>92.105868030693628</c:v>
                </c:pt>
                <c:pt idx="58">
                  <c:v>92.040752954060068</c:v>
                </c:pt>
                <c:pt idx="59">
                  <c:v>91.974346593061853</c:v>
                </c:pt>
                <c:pt idx="60">
                  <c:v>91.906723943931667</c:v>
                </c:pt>
                <c:pt idx="61">
                  <c:v>91.83795525258202</c:v>
                </c:pt>
                <c:pt idx="62">
                  <c:v>91.768106372385589</c:v>
                </c:pt>
                <c:pt idx="63">
                  <c:v>91.697239090331436</c:v>
                </c:pt>
                <c:pt idx="64">
                  <c:v>91.625411424769737</c:v>
                </c:pt>
                <c:pt idx="65">
                  <c:v>91.552677897590314</c:v>
                </c:pt>
                <c:pt idx="66">
                  <c:v>91.479089783356883</c:v>
                </c:pt>
                <c:pt idx="67">
                  <c:v>91.40469533764032</c:v>
                </c:pt>
                <c:pt idx="68">
                  <c:v>91.32954000654567</c:v>
                </c:pt>
                <c:pt idx="69">
                  <c:v>91.253666619213433</c:v>
                </c:pt>
                <c:pt idx="70">
                  <c:v>91.17711556488392</c:v>
                </c:pt>
                <c:pt idx="71">
                  <c:v>91.099924955947429</c:v>
                </c:pt>
                <c:pt idx="72">
                  <c:v>91.02213077825337</c:v>
                </c:pt>
                <c:pt idx="73">
                  <c:v>90.943767029823022</c:v>
                </c:pt>
                <c:pt idx="74">
                  <c:v>90.864865848992196</c:v>
                </c:pt>
                <c:pt idx="75">
                  <c:v>90.785457632909257</c:v>
                </c:pt>
                <c:pt idx="76">
                  <c:v>90.705571147221704</c:v>
                </c:pt>
                <c:pt idx="77">
                  <c:v>90.625233627703267</c:v>
                </c:pt>
                <c:pt idx="78">
                  <c:v>90.544470874501471</c:v>
                </c:pt>
              </c:numCache>
            </c:numRef>
          </c:yVal>
        </c:ser>
        <c:ser>
          <c:idx val="3"/>
          <c:order val="3"/>
          <c:tx>
            <c:v>Mo = 1.5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Tablosu-pi_c'!$D$15:$D$93</c:f>
              <c:numCache>
                <c:formatCode>General</c:formatCode>
                <c:ptCount val="79"/>
                <c:pt idx="0">
                  <c:v>46.087811993802852</c:v>
                </c:pt>
                <c:pt idx="1">
                  <c:v>61.067747403845367</c:v>
                </c:pt>
                <c:pt idx="2">
                  <c:v>69.037486484551721</c:v>
                </c:pt>
                <c:pt idx="3">
                  <c:v>74.123563426668696</c:v>
                </c:pt>
                <c:pt idx="4">
                  <c:v>77.690323483310038</c:v>
                </c:pt>
                <c:pt idx="5">
                  <c:v>80.341850968274244</c:v>
                </c:pt>
                <c:pt idx="6">
                  <c:v>82.392735411275297</c:v>
                </c:pt>
                <c:pt idx="7">
                  <c:v>84.025095157359473</c:v>
                </c:pt>
                <c:pt idx="8">
                  <c:v>85.352590426016206</c:v>
                </c:pt>
                <c:pt idx="9">
                  <c:v>86.450271859648552</c:v>
                </c:pt>
                <c:pt idx="10">
                  <c:v>87.369923828533189</c:v>
                </c:pt>
                <c:pt idx="11">
                  <c:v>88.148561062867259</c:v>
                </c:pt>
                <c:pt idx="12">
                  <c:v>88.8134193946252</c:v>
                </c:pt>
                <c:pt idx="13">
                  <c:v>89.385031063501771</c:v>
                </c:pt>
                <c:pt idx="14">
                  <c:v>89.879196612428373</c:v>
                </c:pt>
                <c:pt idx="15">
                  <c:v>90.308292452164196</c:v>
                </c:pt>
                <c:pt idx="16">
                  <c:v>90.682163197851153</c:v>
                </c:pt>
                <c:pt idx="17">
                  <c:v>91.008745994054109</c:v>
                </c:pt>
                <c:pt idx="18">
                  <c:v>91.294516948650738</c:v>
                </c:pt>
                <c:pt idx="19">
                  <c:v>91.544816562192921</c:v>
                </c:pt>
                <c:pt idx="20">
                  <c:v>91.764091043178937</c:v>
                </c:pt>
                <c:pt idx="21">
                  <c:v>91.956074011567623</c:v>
                </c:pt>
                <c:pt idx="22">
                  <c:v>92.12392521626272</c:v>
                </c:pt>
                <c:pt idx="23">
                  <c:v>92.270337766479315</c:v>
                </c:pt>
                <c:pt idx="24">
                  <c:v>92.397621970694416</c:v>
                </c:pt>
                <c:pt idx="25">
                  <c:v>92.507771570111174</c:v>
                </c:pt>
                <c:pt idx="26">
                  <c:v>92.602516564218476</c:v>
                </c:pt>
                <c:pt idx="27">
                  <c:v>92.683365713599969</c:v>
                </c:pt>
                <c:pt idx="28">
                  <c:v>92.751641015199851</c:v>
                </c:pt>
                <c:pt idx="29">
                  <c:v>92.808505876794413</c:v>
                </c:pt>
                <c:pt idx="30">
                  <c:v>92.85498830328288</c:v>
                </c:pt>
                <c:pt idx="31">
                  <c:v>92.892000102253704</c:v>
                </c:pt>
                <c:pt idx="32">
                  <c:v>92.920352889023107</c:v>
                </c:pt>
                <c:pt idx="33">
                  <c:v>92.940771500430102</c:v>
                </c:pt>
                <c:pt idx="34">
                  <c:v>92.953905296931424</c:v>
                </c:pt>
                <c:pt idx="35">
                  <c:v>92.960337733211645</c:v>
                </c:pt>
                <c:pt idx="36">
                  <c:v>92.960594500851613</c:v>
                </c:pt>
                <c:pt idx="37">
                  <c:v>92.95515048696663</c:v>
                </c:pt>
                <c:pt idx="38">
                  <c:v>92.944435746012203</c:v>
                </c:pt>
                <c:pt idx="39">
                  <c:v>92.92884064511226</c:v>
                </c:pt>
                <c:pt idx="40">
                  <c:v>92.908720314020258</c:v>
                </c:pt>
                <c:pt idx="41">
                  <c:v>92.884398507470578</c:v>
                </c:pt>
                <c:pt idx="42">
                  <c:v>92.856170968919571</c:v>
                </c:pt>
                <c:pt idx="43">
                  <c:v>92.824308369528282</c:v>
                </c:pt>
                <c:pt idx="44">
                  <c:v>92.789058883942232</c:v>
                </c:pt>
                <c:pt idx="45">
                  <c:v>92.750650454392201</c:v>
                </c:pt>
                <c:pt idx="46">
                  <c:v>92.709292786417905</c:v>
                </c:pt>
                <c:pt idx="47">
                  <c:v>92.665179112747168</c:v>
                </c:pt>
                <c:pt idx="48">
                  <c:v>92.618487756266177</c:v>
                </c:pt>
                <c:pt idx="49">
                  <c:v>92.569383518367971</c:v>
                </c:pt>
                <c:pt idx="50">
                  <c:v>92.518018915095027</c:v>
                </c:pt>
                <c:pt idx="51">
                  <c:v>92.464535280248697</c:v>
                </c:pt>
                <c:pt idx="52">
                  <c:v>92.409063751918453</c:v>
                </c:pt>
                <c:pt idx="53">
                  <c:v>92.351726156590686</c:v>
                </c:pt>
                <c:pt idx="54">
                  <c:v>92.29263580305836</c:v>
                </c:pt>
                <c:pt idx="55">
                  <c:v>92.231898196708912</c:v>
                </c:pt>
                <c:pt idx="56">
                  <c:v>92.169611683369183</c:v>
                </c:pt>
                <c:pt idx="57">
                  <c:v>92.105868030693628</c:v>
                </c:pt>
                <c:pt idx="58">
                  <c:v>92.040752954060068</c:v>
                </c:pt>
                <c:pt idx="59">
                  <c:v>91.974346593061853</c:v>
                </c:pt>
                <c:pt idx="60">
                  <c:v>91.906723943931667</c:v>
                </c:pt>
                <c:pt idx="61">
                  <c:v>91.83795525258202</c:v>
                </c:pt>
                <c:pt idx="62">
                  <c:v>91.768106372385589</c:v>
                </c:pt>
                <c:pt idx="63">
                  <c:v>91.697239090331436</c:v>
                </c:pt>
                <c:pt idx="64">
                  <c:v>91.625411424769737</c:v>
                </c:pt>
                <c:pt idx="65">
                  <c:v>91.552677897590314</c:v>
                </c:pt>
                <c:pt idx="66">
                  <c:v>91.479089783356883</c:v>
                </c:pt>
                <c:pt idx="67">
                  <c:v>91.40469533764032</c:v>
                </c:pt>
                <c:pt idx="68">
                  <c:v>91.32954000654567</c:v>
                </c:pt>
                <c:pt idx="69">
                  <c:v>91.253666619213433</c:v>
                </c:pt>
                <c:pt idx="70">
                  <c:v>91.17711556488392</c:v>
                </c:pt>
                <c:pt idx="71">
                  <c:v>91.099924955947429</c:v>
                </c:pt>
                <c:pt idx="72">
                  <c:v>91.02213077825337</c:v>
                </c:pt>
                <c:pt idx="73">
                  <c:v>90.943767029823022</c:v>
                </c:pt>
                <c:pt idx="74">
                  <c:v>90.864865848992196</c:v>
                </c:pt>
                <c:pt idx="75">
                  <c:v>90.785457632909257</c:v>
                </c:pt>
                <c:pt idx="76">
                  <c:v>90.705571147221704</c:v>
                </c:pt>
                <c:pt idx="77">
                  <c:v>90.625233627703267</c:v>
                </c:pt>
                <c:pt idx="78">
                  <c:v>90.544470874501471</c:v>
                </c:pt>
              </c:numCache>
            </c:numRef>
          </c:yVal>
        </c:ser>
        <c:ser>
          <c:idx val="4"/>
          <c:order val="4"/>
          <c:tx>
            <c:v>Mo = 2.0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Tablosu-pi_c'!$F$15:$F$93</c:f>
              <c:numCache>
                <c:formatCode>General</c:formatCode>
                <c:ptCount val="79"/>
                <c:pt idx="0">
                  <c:v>64.219165436616024</c:v>
                </c:pt>
                <c:pt idx="1">
                  <c:v>68.62358529762345</c:v>
                </c:pt>
                <c:pt idx="2">
                  <c:v>70.839173367914753</c:v>
                </c:pt>
                <c:pt idx="3">
                  <c:v>72.078395336081769</c:v>
                </c:pt>
                <c:pt idx="4">
                  <c:v>72.793393609039953</c:v>
                </c:pt>
                <c:pt idx="5">
                  <c:v>73.194319502756045</c:v>
                </c:pt>
                <c:pt idx="6">
                  <c:v>73.392918622461409</c:v>
                </c:pt>
                <c:pt idx="7">
                  <c:v>73.454310421578086</c:v>
                </c:pt>
                <c:pt idx="8">
                  <c:v>73.419056955146559</c:v>
                </c:pt>
                <c:pt idx="9">
                  <c:v>73.313736997897195</c:v>
                </c:pt>
                <c:pt idx="10">
                  <c:v>73.156474254189405</c:v>
                </c:pt>
                <c:pt idx="11">
                  <c:v>72.960030077824541</c:v>
                </c:pt>
                <c:pt idx="12">
                  <c:v>72.733630117547236</c:v>
                </c:pt>
                <c:pt idx="13">
                  <c:v>72.484092252268724</c:v>
                </c:pt>
                <c:pt idx="14">
                  <c:v>72.216549447688337</c:v>
                </c:pt>
                <c:pt idx="15">
                  <c:v>71.934927847688044</c:v>
                </c:pt>
                <c:pt idx="16">
                  <c:v>71.642271661874759</c:v>
                </c:pt>
                <c:pt idx="17">
                  <c:v>71.340969198617117</c:v>
                </c:pt>
                <c:pt idx="18">
                  <c:v>71.032913398827603</c:v>
                </c:pt>
                <c:pt idx="19">
                  <c:v>70.719617947164039</c:v>
                </c:pt>
                <c:pt idx="20">
                  <c:v>70.402302625804722</c:v>
                </c:pt>
                <c:pt idx="21">
                  <c:v>70.081956975635308</c:v>
                </c:pt>
                <c:pt idx="22">
                  <c:v>69.759388402386676</c:v>
                </c:pt>
                <c:pt idx="23">
                  <c:v>69.435258960552972</c:v>
                </c:pt>
                <c:pt idx="24">
                  <c:v>69.110113783397452</c:v>
                </c:pt>
                <c:pt idx="25">
                  <c:v>68.784403272402045</c:v>
                </c:pt>
                <c:pt idx="26">
                  <c:v>68.458500571796364</c:v>
                </c:pt>
                <c:pt idx="27">
                  <c:v>68.132715443595913</c:v>
                </c:pt>
                <c:pt idx="28">
                  <c:v>67.807305368253324</c:v>
                </c:pt>
                <c:pt idx="29">
                  <c:v>67.482484487881791</c:v>
                </c:pt>
                <c:pt idx="30">
                  <c:v>67.158430858003783</c:v>
                </c:pt>
                <c:pt idx="31">
                  <c:v>66.835292363006744</c:v>
                </c:pt>
                <c:pt idx="32">
                  <c:v>66.513191568398597</c:v>
                </c:pt>
                <c:pt idx="33">
                  <c:v>66.192229721533266</c:v>
                </c:pt>
                <c:pt idx="34">
                  <c:v>65.872490066109208</c:v>
                </c:pt>
                <c:pt idx="35">
                  <c:v>65.554040600447038</c:v>
                </c:pt>
                <c:pt idx="36">
                  <c:v>65.236936382470191</c:v>
                </c:pt>
                <c:pt idx="37">
                  <c:v>64.921221463381073</c:v>
                </c:pt>
                <c:pt idx="38">
                  <c:v>64.606930515734419</c:v>
                </c:pt>
                <c:pt idx="39">
                  <c:v>64.29409020884637</c:v>
                </c:pt>
                <c:pt idx="40">
                  <c:v>63.982720374418328</c:v>
                </c:pt>
                <c:pt idx="41">
                  <c:v>63.672834997277285</c:v>
                </c:pt>
                <c:pt idx="42">
                  <c:v>63.364443059775503</c:v>
                </c:pt>
                <c:pt idx="43">
                  <c:v>63.057549263294227</c:v>
                </c:pt>
                <c:pt idx="44">
                  <c:v>62.752154646191123</c:v>
                </c:pt>
                <c:pt idx="45">
                  <c:v>62.448257114207848</c:v>
                </c:pt>
                <c:pt idx="46">
                  <c:v>62.14585189665204</c:v>
                </c:pt>
                <c:pt idx="47">
                  <c:v>61.844931939463635</c:v>
                </c:pt>
                <c:pt idx="48">
                  <c:v>61.545488244465055</c:v>
                </c:pt>
                <c:pt idx="49">
                  <c:v>61.247510162608371</c:v>
                </c:pt>
                <c:pt idx="50">
                  <c:v>60.950985647800614</c:v>
                </c:pt>
                <c:pt idx="51">
                  <c:v>60.655901476871215</c:v>
                </c:pt>
                <c:pt idx="52">
                  <c:v>60.362243440394835</c:v>
                </c:pt>
                <c:pt idx="53">
                  <c:v>60.069996508376931</c:v>
                </c:pt>
                <c:pt idx="54">
                  <c:v>59.779144974215377</c:v>
                </c:pt>
                <c:pt idx="55">
                  <c:v>59.489672579853575</c:v>
                </c:pt>
                <c:pt idx="56">
                  <c:v>59.201562624621744</c:v>
                </c:pt>
                <c:pt idx="57">
                  <c:v>58.914798059908406</c:v>
                </c:pt>
                <c:pt idx="58">
                  <c:v>58.629361571504155</c:v>
                </c:pt>
                <c:pt idx="59">
                  <c:v>58.345235651205392</c:v>
                </c:pt>
                <c:pt idx="60">
                  <c:v>58.062402659048665</c:v>
                </c:pt>
                <c:pt idx="61">
                  <c:v>57.780844877361595</c:v>
                </c:pt>
                <c:pt idx="62">
                  <c:v>57.500544557658003</c:v>
                </c:pt>
                <c:pt idx="63">
                  <c:v>57.221483961269712</c:v>
                </c:pt>
                <c:pt idx="64">
                  <c:v>56.943645394490574</c:v>
                </c:pt>
                <c:pt idx="65">
                  <c:v>56.667011238908898</c:v>
                </c:pt>
                <c:pt idx="66">
                  <c:v>56.391563977517535</c:v>
                </c:pt>
                <c:pt idx="67">
                  <c:v>56.117286217116565</c:v>
                </c:pt>
                <c:pt idx="68">
                  <c:v>55.844160707459082</c:v>
                </c:pt>
                <c:pt idx="69">
                  <c:v>55.572170357534432</c:v>
                </c:pt>
                <c:pt idx="70">
                  <c:v>55.301298249334849</c:v>
                </c:pt>
                <c:pt idx="71">
                  <c:v>55.031527649409448</c:v>
                </c:pt>
                <c:pt idx="72">
                  <c:v>54.762842018471815</c:v>
                </c:pt>
                <c:pt idx="73">
                  <c:v>54.495225019296839</c:v>
                </c:pt>
                <c:pt idx="74">
                  <c:v>54.228660523113128</c:v>
                </c:pt>
                <c:pt idx="75">
                  <c:v>53.963132614673071</c:v>
                </c:pt>
                <c:pt idx="76">
                  <c:v>53.69862559616184</c:v>
                </c:pt>
                <c:pt idx="77">
                  <c:v>53.435123990086971</c:v>
                </c:pt>
                <c:pt idx="78">
                  <c:v>53.172612541273878</c:v>
                </c:pt>
              </c:numCache>
            </c:numRef>
          </c:yVal>
        </c:ser>
        <c:ser>
          <c:idx val="5"/>
          <c:order val="5"/>
          <c:tx>
            <c:v>Mo = 2.5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Tablosu-pi_c'!$G$15:$G$93</c:f>
              <c:numCache>
                <c:formatCode>General</c:formatCode>
                <c:ptCount val="79"/>
                <c:pt idx="0">
                  <c:v>63.858443948649878</c:v>
                </c:pt>
                <c:pt idx="1">
                  <c:v>65.437980432722981</c:v>
                </c:pt>
                <c:pt idx="2">
                  <c:v>65.820917155843517</c:v>
                </c:pt>
                <c:pt idx="3">
                  <c:v>65.70315472255534</c:v>
                </c:pt>
                <c:pt idx="4">
                  <c:v>65.337247529304477</c:v>
                </c:pt>
                <c:pt idx="5">
                  <c:v>64.836489349532116</c:v>
                </c:pt>
                <c:pt idx="6">
                  <c:v>64.258675746960279</c:v>
                </c:pt>
                <c:pt idx="7">
                  <c:v>63.635938864999488</c:v>
                </c:pt>
                <c:pt idx="8">
                  <c:v>62.987261248412928</c:v>
                </c:pt>
                <c:pt idx="9">
                  <c:v>62.324361858863682</c:v>
                </c:pt>
                <c:pt idx="10">
                  <c:v>61.654710900363014</c:v>
                </c:pt>
                <c:pt idx="11">
                  <c:v>60.983179322470484</c:v>
                </c:pt>
                <c:pt idx="12">
                  <c:v>60.312990027711869</c:v>
                </c:pt>
                <c:pt idx="13">
                  <c:v>59.646290391097295</c:v>
                </c:pt>
                <c:pt idx="14">
                  <c:v>58.984509286073013</c:v>
                </c:pt>
                <c:pt idx="15">
                  <c:v>58.328586444425142</c:v>
                </c:pt>
                <c:pt idx="16">
                  <c:v>57.679123555173945</c:v>
                </c:pt>
                <c:pt idx="17">
                  <c:v>57.036485963034913</c:v>
                </c:pt>
                <c:pt idx="18">
                  <c:v>56.400872383931556</c:v>
                </c:pt>
                <c:pt idx="19">
                  <c:v>55.772363451690154</c:v>
                </c:pt>
                <c:pt idx="20">
                  <c:v>55.150955979636372</c:v>
                </c:pt>
                <c:pt idx="21">
                  <c:v>54.5365874165837</c:v>
                </c:pt>
                <c:pt idx="22">
                  <c:v>53.929153469893606</c:v>
                </c:pt>
                <c:pt idx="23">
                  <c:v>53.328520903212279</c:v>
                </c:pt>
                <c:pt idx="24">
                  <c:v>52.734536886206669</c:v>
                </c:pt>
                <c:pt idx="25">
                  <c:v>52.147035854687687</c:v>
                </c:pt>
                <c:pt idx="26">
                  <c:v>51.56584455656909</c:v>
                </c:pt>
                <c:pt idx="27">
                  <c:v>50.990785765232118</c:v>
                </c:pt>
                <c:pt idx="28">
                  <c:v>50.421681007240338</c:v>
                </c:pt>
                <c:pt idx="29">
                  <c:v>49.858352556734225</c:v>
                </c:pt>
                <c:pt idx="30">
                  <c:v>49.300624881596434</c:v>
                </c:pt>
                <c:pt idx="31">
                  <c:v>48.748325678204822</c:v>
                </c:pt>
                <c:pt idx="32">
                  <c:v>48.201286596611837</c:v>
                </c:pt>
                <c:pt idx="33">
                  <c:v>47.65934373241975</c:v>
                </c:pt>
                <c:pt idx="34">
                  <c:v>47.122337942786949</c:v>
                </c:pt>
                <c:pt idx="35">
                  <c:v>46.590115030022623</c:v>
                </c:pt>
                <c:pt idx="36">
                  <c:v>46.062525825786999</c:v>
                </c:pt>
                <c:pt idx="37">
                  <c:v>45.539426201067229</c:v>
                </c:pt>
                <c:pt idx="38">
                  <c:v>45.020677021167366</c:v>
                </c:pt>
                <c:pt idx="39">
                  <c:v>44.506144060448811</c:v>
                </c:pt>
                <c:pt idx="40">
                  <c:v>43.995697888117896</c:v>
                </c:pt>
                <c:pt idx="41">
                  <c:v>43.489213733726181</c:v>
                </c:pt>
                <c:pt idx="42">
                  <c:v>42.986571339022795</c:v>
                </c:pt>
                <c:pt idx="43">
                  <c:v>42.487654801238023</c:v>
                </c:pt>
                <c:pt idx="44">
                  <c:v>41.99235241166862</c:v>
                </c:pt>
                <c:pt idx="45">
                  <c:v>41.500556492501346</c:v>
                </c:pt>
                <c:pt idx="46">
                  <c:v>41.012163234083282</c:v>
                </c:pt>
                <c:pt idx="47">
                  <c:v>40.527072534285104</c:v>
                </c:pt>
                <c:pt idx="48">
                  <c:v>40.045187841164228</c:v>
                </c:pt>
                <c:pt idx="49">
                  <c:v>39.566415999795048</c:v>
                </c:pt>
                <c:pt idx="50">
                  <c:v>39.090667103868796</c:v>
                </c:pt>
                <c:pt idx="51">
                  <c:v>38.617854352461691</c:v>
                </c:pt>
                <c:pt idx="52">
                  <c:v>38.147893912212247</c:v>
                </c:pt>
                <c:pt idx="53">
                  <c:v>37.680704785027558</c:v>
                </c:pt>
                <c:pt idx="54">
                  <c:v>37.216208681346238</c:v>
                </c:pt>
                <c:pt idx="55">
                  <c:v>36.754329898915962</c:v>
                </c:pt>
                <c:pt idx="56">
                  <c:v>36.294995206991878</c:v>
                </c:pt>
                <c:pt idx="57">
                  <c:v>35.838133735823398</c:v>
                </c:pt>
                <c:pt idx="58">
                  <c:v>35.38367687127085</c:v>
                </c:pt>
                <c:pt idx="59">
                  <c:v>34.931558154373604</c:v>
                </c:pt>
                <c:pt idx="60">
                  <c:v>34.481713185680093</c:v>
                </c:pt>
                <c:pt idx="61">
                  <c:v>34.034079534143153</c:v>
                </c:pt>
                <c:pt idx="62">
                  <c:v>33.588596650380246</c:v>
                </c:pt>
                <c:pt idx="63">
                  <c:v>33.145205784099886</c:v>
                </c:pt>
                <c:pt idx="64">
                  <c:v>32.703849905496028</c:v>
                </c:pt>
                <c:pt idx="65">
                  <c:v>32.26447363041774</c:v>
                </c:pt>
                <c:pt idx="66">
                  <c:v>31.8270231491258</c:v>
                </c:pt>
                <c:pt idx="67">
                  <c:v>31.391446158454613</c:v>
                </c:pt>
                <c:pt idx="68">
                  <c:v>30.957691797204003</c:v>
                </c:pt>
                <c:pt idx="69">
                  <c:v>30.525710584593256</c:v>
                </c:pt>
                <c:pt idx="70">
                  <c:v>30.095454361616504</c:v>
                </c:pt>
                <c:pt idx="71">
                  <c:v>29.666876235145867</c:v>
                </c:pt>
                <c:pt idx="72">
                  <c:v>29.239930524636801</c:v>
                </c:pt>
                <c:pt idx="73">
                  <c:v>28.814572711296446</c:v>
                </c:pt>
                <c:pt idx="74">
                  <c:v>28.390759389583391</c:v>
                </c:pt>
                <c:pt idx="75">
                  <c:v>27.968448220913828</c:v>
                </c:pt>
                <c:pt idx="76">
                  <c:v>27.547597889455492</c:v>
                </c:pt>
                <c:pt idx="77">
                  <c:v>27.128168059897753</c:v>
                </c:pt>
                <c:pt idx="78">
                  <c:v>26.71011933709104</c:v>
                </c:pt>
              </c:numCache>
            </c:numRef>
          </c:yVal>
        </c:ser>
        <c:ser>
          <c:idx val="6"/>
          <c:order val="6"/>
          <c:tx>
            <c:v>Mo = 3.0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Tablosu-pi_c'!$H$15:$H$93</c:f>
              <c:numCache>
                <c:formatCode>General</c:formatCode>
                <c:ptCount val="79"/>
                <c:pt idx="0">
                  <c:v>59.343977237266692</c:v>
                </c:pt>
                <c:pt idx="1">
                  <c:v>58.686196626289785</c:v>
                </c:pt>
                <c:pt idx="2">
                  <c:v>57.522941719359004</c:v>
                </c:pt>
                <c:pt idx="3">
                  <c:v>56.207834429267635</c:v>
                </c:pt>
                <c:pt idx="4">
                  <c:v>54.854260585475011</c:v>
                </c:pt>
                <c:pt idx="5">
                  <c:v>53.505558740549787</c:v>
                </c:pt>
                <c:pt idx="6">
                  <c:v>52.179493900249049</c:v>
                </c:pt>
                <c:pt idx="7">
                  <c:v>50.883179514965533</c:v>
                </c:pt>
                <c:pt idx="8">
                  <c:v>49.618926116844037</c:v>
                </c:pt>
                <c:pt idx="9">
                  <c:v>48.386786899179583</c:v>
                </c:pt>
                <c:pt idx="10">
                  <c:v>47.185749335069545</c:v>
                </c:pt>
                <c:pt idx="11">
                  <c:v>46.014321450418834</c:v>
                </c:pt>
                <c:pt idx="12">
                  <c:v>44.870829237746094</c:v>
                </c:pt>
                <c:pt idx="13">
                  <c:v>43.753569296592637</c:v>
                </c:pt>
                <c:pt idx="14">
                  <c:v>42.660886238701032</c:v>
                </c:pt>
                <c:pt idx="15">
                  <c:v>41.59121001108462</c:v>
                </c:pt>
                <c:pt idx="16">
                  <c:v>40.543071573228112</c:v>
                </c:pt>
                <c:pt idx="17">
                  <c:v>39.515106877929973</c:v>
                </c:pt>
                <c:pt idx="18">
                  <c:v>38.506054640092067</c:v>
                </c:pt>
                <c:pt idx="19">
                  <c:v>37.514750958458954</c:v>
                </c:pt>
                <c:pt idx="20">
                  <c:v>36.540122513010829</c:v>
                </c:pt>
                <c:pt idx="21">
                  <c:v>35.58117930203818</c:v>
                </c:pt>
                <c:pt idx="22">
                  <c:v>34.637007448335865</c:v>
                </c:pt>
                <c:pt idx="23">
                  <c:v>33.706762353033184</c:v>
                </c:pt>
                <c:pt idx="24">
                  <c:v>32.789662330482109</c:v>
                </c:pt>
                <c:pt idx="25">
                  <c:v>31.884982774287444</c:v>
                </c:pt>
                <c:pt idx="26">
                  <c:v>30.992050857587412</c:v>
                </c:pt>
                <c:pt idx="27">
                  <c:v>30.110240745220374</c:v>
                </c:pt>
                <c:pt idx="28">
                  <c:v>29.238969282647108</c:v>
                </c:pt>
                <c:pt idx="29">
                  <c:v>28.377692121178654</c:v>
                </c:pt>
                <c:pt idx="30">
                  <c:v>27.525900238031916</c:v>
                </c:pt>
                <c:pt idx="31">
                  <c:v>26.683116811087935</c:v>
                </c:pt>
                <c:pt idx="32">
                  <c:v>25.848894410823092</c:v>
                </c:pt>
                <c:pt idx="33">
                  <c:v>25.022812475033842</c:v>
                </c:pt>
                <c:pt idx="34">
                  <c:v>24.204475035285547</c:v>
                </c:pt>
                <c:pt idx="35">
                  <c:v>23.393508667253315</c:v>
                </c:pt>
                <c:pt idx="36">
                  <c:v>22.589560640173044</c:v>
                </c:pt>
                <c:pt idx="37">
                  <c:v>21.792297243415916</c:v>
                </c:pt>
                <c:pt idx="38">
                  <c:v>21.001402270731319</c:v>
                </c:pt>
                <c:pt idx="39">
                  <c:v>20.216575644962276</c:v>
                </c:pt>
                <c:pt idx="40">
                  <c:v>19.43753216804491</c:v>
                </c:pt>
                <c:pt idx="41">
                  <c:v>18.664000382877159</c:v>
                </c:pt>
                <c:pt idx="42">
                  <c:v>17.895721535201801</c:v>
                </c:pt>
                <c:pt idx="43">
                  <c:v>17.132448625021233</c:v>
                </c:pt>
                <c:pt idx="44">
                  <c:v>16.373945538265652</c:v>
                </c:pt>
                <c:pt idx="45">
                  <c:v>15.619986250491101</c:v>
                </c:pt>
                <c:pt idx="46">
                  <c:v>14.870354095310971</c:v>
                </c:pt>
                <c:pt idx="47">
                  <c:v>14.124841091075913</c:v>
                </c:pt>
                <c:pt idx="48">
                  <c:v>13.383247320031275</c:v>
                </c:pt>
                <c:pt idx="49">
                  <c:v>12.645380354806075</c:v>
                </c:pt>
                <c:pt idx="50">
                  <c:v>11.911054727639478</c:v>
                </c:pt>
                <c:pt idx="51">
                  <c:v>11.180091438233669</c:v>
                </c:pt>
                <c:pt idx="52">
                  <c:v>10.452317496549737</c:v>
                </c:pt>
                <c:pt idx="53">
                  <c:v>9.7275654972390218</c:v>
                </c:pt>
                <c:pt idx="54">
                  <c:v>9.0056732227335683</c:v>
                </c:pt>
                <c:pt idx="55">
                  <c:v>8.2864832723138804</c:v>
                </c:pt>
                <c:pt idx="56">
                  <c:v>7.5698427147304308</c:v>
                </c:pt>
                <c:pt idx="57">
                  <c:v>6.855602762184323</c:v>
                </c:pt>
                <c:pt idx="58">
                  <c:v>6.1436184636777673</c:v>
                </c:pt>
                <c:pt idx="59">
                  <c:v>5.4337484159220519</c:v>
                </c:pt>
                <c:pt idx="60">
                  <c:v>4.7258544901525807</c:v>
                </c:pt>
                <c:pt idx="61">
                  <c:v>4.0198015733403585</c:v>
                </c:pt>
                <c:pt idx="62">
                  <c:v>3.3154573224153898</c:v>
                </c:pt>
                <c:pt idx="63">
                  <c:v>2.612691930227907</c:v>
                </c:pt>
                <c:pt idx="64">
                  <c:v>1.9113779020713368</c:v>
                </c:pt>
                <c:pt idx="65">
                  <c:v>1.2113898416774902</c:v>
                </c:pt>
                <c:pt idx="66">
                  <c:v>0.51260424567148366</c:v>
                </c:pt>
                <c:pt idx="67">
                  <c:v>-0.18510069446103555</c:v>
                </c:pt>
                <c:pt idx="68">
                  <c:v>-0.88184528378113425</c:v>
                </c:pt>
                <c:pt idx="69">
                  <c:v>-1.5777485095162336</c:v>
                </c:pt>
                <c:pt idx="70">
                  <c:v>-2.2729282216852686</c:v>
                </c:pt>
                <c:pt idx="71">
                  <c:v>-2.9675013094865395</c:v>
                </c:pt>
                <c:pt idx="72">
                  <c:v>-3.6615838741738904</c:v>
                </c:pt>
                <c:pt idx="73">
                  <c:v>-4.3552913991217537</c:v>
                </c:pt>
                <c:pt idx="74">
                  <c:v>-5.0487389177600228</c:v>
                </c:pt>
                <c:pt idx="75">
                  <c:v>-5.7420411800464608</c:v>
                </c:pt>
                <c:pt idx="76">
                  <c:v>-6.4353128181332409</c:v>
                </c:pt>
                <c:pt idx="77">
                  <c:v>-7.1286685118813651</c:v>
                </c:pt>
                <c:pt idx="78">
                  <c:v>-7.8222231548772125</c:v>
                </c:pt>
              </c:numCache>
            </c:numRef>
          </c:yVal>
        </c:ser>
        <c:axId val="92701056"/>
        <c:axId val="92702976"/>
      </c:scatterChart>
      <c:valAx>
        <c:axId val="92701056"/>
        <c:scaling>
          <c:orientation val="minMax"/>
          <c:max val="40"/>
        </c:scaling>
        <c:axPos val="b"/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Symbol"/>
                  </a:rPr>
                  <a:t>p</a:t>
                </a:r>
                <a:r>
                  <a:rPr lang="en-US" sz="1125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0.49722530521642622"/>
              <c:y val="0.913539967373572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02976"/>
        <c:crosses val="autoZero"/>
        <c:crossBetween val="midCat"/>
      </c:valAx>
      <c:valAx>
        <c:axId val="92702976"/>
        <c:scaling>
          <c:orientation val="minMax"/>
          <c:max val="12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/</a:t>
                </a: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12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US" sz="9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[lbf/(lbm/s)]</a:t>
                </a:r>
              </a:p>
            </c:rich>
          </c:tx>
          <c:layout>
            <c:manualLayout>
              <c:xMode val="edge"/>
              <c:yMode val="edge"/>
              <c:x val="0.21753607103218647"/>
              <c:y val="0.394779771615008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01056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694783573806878"/>
          <c:y val="0.11419249592169657"/>
          <c:w val="9.1009988901220862E-2"/>
          <c:h val="0.230016313213703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Ideal turbojet başarımının kompresör basınç oranı ile değişimi: 
itkiye özgül yakıt tüketimi</a:t>
            </a:r>
          </a:p>
        </c:rich>
      </c:tx>
      <c:layout>
        <c:manualLayout>
          <c:xMode val="edge"/>
          <c:yMode val="edge"/>
          <c:x val="0.25232678386763185"/>
          <c:y val="2.03389830508474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128231644260598"/>
          <c:y val="0.10169491525423729"/>
          <c:w val="0.45191313340227507"/>
          <c:h val="0.75254237288135595"/>
        </c:manualLayout>
      </c:layout>
      <c:scatterChart>
        <c:scatterStyle val="lineMarker"/>
        <c:ser>
          <c:idx val="0"/>
          <c:order val="0"/>
          <c:tx>
            <c:v>Mo = 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Tablosu-pi_c'!$P$16:$P$93</c:f>
              <c:numCache>
                <c:formatCode>General</c:formatCode>
                <c:ptCount val="78"/>
                <c:pt idx="0">
                  <c:v>2.1095248676776523</c:v>
                </c:pt>
                <c:pt idx="1">
                  <c:v>1.6339417982881113</c:v>
                </c:pt>
                <c:pt idx="2">
                  <c:v>1.4341051230477313</c:v>
                </c:pt>
                <c:pt idx="3">
                  <c:v>1.3188261370251844</c:v>
                </c:pt>
                <c:pt idx="4">
                  <c:v>1.241833248805857</c:v>
                </c:pt>
                <c:pt idx="5">
                  <c:v>1.1858098801076431</c:v>
                </c:pt>
                <c:pt idx="6">
                  <c:v>1.1426782490812739</c:v>
                </c:pt>
                <c:pt idx="7">
                  <c:v>1.1081169819608354</c:v>
                </c:pt>
                <c:pt idx="8">
                  <c:v>1.0795852697271655</c:v>
                </c:pt>
                <c:pt idx="9">
                  <c:v>1.0554818413789022</c:v>
                </c:pt>
                <c:pt idx="10">
                  <c:v>1.0347423032672889</c:v>
                </c:pt>
                <c:pt idx="11">
                  <c:v>1.0166285878953547</c:v>
                </c:pt>
                <c:pt idx="12">
                  <c:v>1.0006110111156281</c:v>
                </c:pt>
                <c:pt idx="13">
                  <c:v>0.98629844338810069</c:v>
                </c:pt>
                <c:pt idx="14">
                  <c:v>0.97339503910105396</c:v>
                </c:pt>
                <c:pt idx="15">
                  <c:v>0.9616723784702037</c:v>
                </c:pt>
                <c:pt idx="16">
                  <c:v>0.95095093919013063</c:v>
                </c:pt>
                <c:pt idx="17">
                  <c:v>0.94108742288582714</c:v>
                </c:pt>
                <c:pt idx="18">
                  <c:v>0.93196587196344005</c:v>
                </c:pt>
                <c:pt idx="19">
                  <c:v>0.92349130808511648</c:v>
                </c:pt>
                <c:pt idx="20">
                  <c:v>0.9155850889396796</c:v>
                </c:pt>
                <c:pt idx="21">
                  <c:v>0.908181461133449</c:v>
                </c:pt>
                <c:pt idx="22">
                  <c:v>0.90122496174180899</c:v>
                </c:pt>
                <c:pt idx="23">
                  <c:v>0.89466843241856153</c:v>
                </c:pt>
                <c:pt idx="24">
                  <c:v>0.88847148256507524</c:v>
                </c:pt>
                <c:pt idx="25">
                  <c:v>0.88259928638163299</c:v>
                </c:pt>
                <c:pt idx="26">
                  <c:v>0.87702163138654987</c:v>
                </c:pt>
                <c:pt idx="27">
                  <c:v>0.87171215858404483</c:v>
                </c:pt>
                <c:pt idx="28">
                  <c:v>0.86664775028940089</c:v>
                </c:pt>
                <c:pt idx="29">
                  <c:v>0.86180803286649654</c:v>
                </c:pt>
                <c:pt idx="30">
                  <c:v>0.85717496973041429</c:v>
                </c:pt>
                <c:pt idx="31">
                  <c:v>0.85273252586985426</c:v>
                </c:pt>
                <c:pt idx="32">
                  <c:v>0.84846638949486919</c:v>
                </c:pt>
                <c:pt idx="33">
                  <c:v>0.84436373965673395</c:v>
                </c:pt>
                <c:pt idx="34">
                  <c:v>0.84041305112539877</c:v>
                </c:pt>
                <c:pt idx="35">
                  <c:v>0.83660392966169528</c:v>
                </c:pt>
                <c:pt idx="36">
                  <c:v>0.83292697223972334</c:v>
                </c:pt>
                <c:pt idx="37">
                  <c:v>0.82937364786993295</c:v>
                </c:pt>
                <c:pt idx="38">
                  <c:v>0.82593619552549979</c:v>
                </c:pt>
                <c:pt idx="39">
                  <c:v>0.82260753634231654</c:v>
                </c:pt>
                <c:pt idx="40">
                  <c:v>0.81938119778981278</c:v>
                </c:pt>
                <c:pt idx="41">
                  <c:v>0.81625124792820536</c:v>
                </c:pt>
                <c:pt idx="42">
                  <c:v>0.813212238202072</c:v>
                </c:pt>
                <c:pt idx="43">
                  <c:v>0.81025915348877964</c:v>
                </c:pt>
                <c:pt idx="44">
                  <c:v>0.80738736833736036</c:v>
                </c:pt>
                <c:pt idx="45">
                  <c:v>0.80459260850974246</c:v>
                </c:pt>
                <c:pt idx="46">
                  <c:v>0.8018709170801579</c:v>
                </c:pt>
                <c:pt idx="47">
                  <c:v>0.79921862446661418</c:v>
                </c:pt>
                <c:pt idx="48">
                  <c:v>0.79663232186555488</c:v>
                </c:pt>
                <c:pt idx="49">
                  <c:v>0.79410883764132612</c:v>
                </c:pt>
                <c:pt idx="50">
                  <c:v>0.79164521628893569</c:v>
                </c:pt>
                <c:pt idx="51">
                  <c:v>0.78923869964436977</c:v>
                </c:pt>
                <c:pt idx="52">
                  <c:v>0.78688671006345945</c:v>
                </c:pt>
                <c:pt idx="53">
                  <c:v>0.78458683532953888</c:v>
                </c:pt>
                <c:pt idx="54">
                  <c:v>0.78233681508324715</c:v>
                </c:pt>
                <c:pt idx="55">
                  <c:v>0.78013452859586052</c:v>
                </c:pt>
                <c:pt idx="56">
                  <c:v>0.777977983731309</c:v>
                </c:pt>
                <c:pt idx="57">
                  <c:v>0.77586530696230949</c:v>
                </c:pt>
                <c:pt idx="58">
                  <c:v>0.77379473432333357</c:v>
                </c:pt>
                <c:pt idx="59">
                  <c:v>0.7717646031979678</c:v>
                </c:pt>
                <c:pt idx="60">
                  <c:v>0.76977334485094084</c:v>
                </c:pt>
                <c:pt idx="61">
                  <c:v>0.76781947762607383</c:v>
                </c:pt>
                <c:pt idx="62">
                  <c:v>0.76590160074087099</c:v>
                </c:pt>
                <c:pt idx="63">
                  <c:v>0.76401838861667359</c:v>
                </c:pt>
                <c:pt idx="64">
                  <c:v>0.76216858569041013</c:v>
                </c:pt>
                <c:pt idx="65">
                  <c:v>0.76035100166017056</c:v>
                </c:pt>
                <c:pt idx="66">
                  <c:v>0.75856450712222689</c:v>
                </c:pt>
                <c:pt idx="67">
                  <c:v>0.75680802956183357</c:v>
                </c:pt>
                <c:pt idx="68">
                  <c:v>0.75508054966427784</c:v>
                </c:pt>
                <c:pt idx="69">
                  <c:v>0.75338109791626529</c:v>
                </c:pt>
                <c:pt idx="70">
                  <c:v>0.75170875147091176</c:v>
                </c:pt>
                <c:pt idx="71">
                  <c:v>0.75006263125242412</c:v>
                </c:pt>
                <c:pt idx="72">
                  <c:v>0.74844189927901927</c:v>
                </c:pt>
                <c:pt idx="73">
                  <c:v>0.74684575618482762</c:v>
                </c:pt>
                <c:pt idx="74">
                  <c:v>0.7452734389234601</c:v>
                </c:pt>
                <c:pt idx="75">
                  <c:v>0.74372421863764382</c:v>
                </c:pt>
                <c:pt idx="76">
                  <c:v>0.74219739868085521</c:v>
                </c:pt>
                <c:pt idx="77">
                  <c:v>0.74069231277824032</c:v>
                </c:pt>
              </c:numCache>
            </c:numRef>
          </c:yVal>
        </c:ser>
        <c:ser>
          <c:idx val="1"/>
          <c:order val="1"/>
          <c:tx>
            <c:v>Mo = 0.5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Tablosu-pi_c'!$Q$16:$Q$93</c:f>
              <c:numCache>
                <c:formatCode>General</c:formatCode>
                <c:ptCount val="78"/>
                <c:pt idx="0">
                  <c:v>2.2285985752723407</c:v>
                </c:pt>
                <c:pt idx="1">
                  <c:v>1.7782001203271807</c:v>
                </c:pt>
                <c:pt idx="2">
                  <c:v>1.5727046095809829</c:v>
                </c:pt>
                <c:pt idx="3">
                  <c:v>1.4505971294169795</c:v>
                </c:pt>
                <c:pt idx="4">
                  <c:v>1.3678253516917529</c:v>
                </c:pt>
                <c:pt idx="5">
                  <c:v>1.307072910564351</c:v>
                </c:pt>
                <c:pt idx="6">
                  <c:v>1.2600406342302322</c:v>
                </c:pt>
                <c:pt idx="7">
                  <c:v>1.2222121456063937</c:v>
                </c:pt>
                <c:pt idx="8">
                  <c:v>1.1909006162759603</c:v>
                </c:pt>
                <c:pt idx="9">
                  <c:v>1.1643982497648473</c:v>
                </c:pt>
                <c:pt idx="10">
                  <c:v>1.1415624997778195</c:v>
                </c:pt>
                <c:pt idx="11">
                  <c:v>1.1215971139783452</c:v>
                </c:pt>
                <c:pt idx="12">
                  <c:v>1.1039283528033808</c:v>
                </c:pt>
                <c:pt idx="13">
                  <c:v>1.0881311688786282</c:v>
                </c:pt>
                <c:pt idx="14">
                  <c:v>1.0738831918580645</c:v>
                </c:pt>
                <c:pt idx="15">
                  <c:v>1.06093495852016</c:v>
                </c:pt>
                <c:pt idx="16">
                  <c:v>1.0490900316835647</c:v>
                </c:pt>
                <c:pt idx="17">
                  <c:v>1.0381913540050185</c:v>
                </c:pt>
                <c:pt idx="18">
                  <c:v>1.028111654466088</c:v>
                </c:pt>
                <c:pt idx="19">
                  <c:v>1.0187465603187262</c:v>
                </c:pt>
                <c:pt idx="20">
                  <c:v>1.0100095581542323</c:v>
                </c:pt>
                <c:pt idx="21">
                  <c:v>1.0018282455663303</c:v>
                </c:pt>
                <c:pt idx="22">
                  <c:v>0.99414150064425344</c:v>
                </c:pt>
                <c:pt idx="23">
                  <c:v>0.98689731532502911</c:v>
                </c:pt>
                <c:pt idx="24">
                  <c:v>0.9800511163173099</c:v>
                </c:pt>
                <c:pt idx="25">
                  <c:v>0.97356444914581963</c:v>
                </c:pt>
                <c:pt idx="26">
                  <c:v>0.96740393609632913</c:v>
                </c:pt>
                <c:pt idx="27">
                  <c:v>0.9615404431904262</c:v>
                </c:pt>
                <c:pt idx="28">
                  <c:v>0.95594840840858875</c:v>
                </c:pt>
                <c:pt idx="29">
                  <c:v>0.9506052955446298</c:v>
                </c:pt>
                <c:pt idx="30">
                  <c:v>0.94549114684732682</c:v>
                </c:pt>
                <c:pt idx="31">
                  <c:v>0.94058821400857628</c:v>
                </c:pt>
                <c:pt idx="32">
                  <c:v>0.93588065178435753</c:v>
                </c:pt>
                <c:pt idx="33">
                  <c:v>0.93135426206070981</c:v>
                </c:pt>
                <c:pt idx="34">
                  <c:v>0.92699627883279057</c:v>
                </c:pt>
                <c:pt idx="35">
                  <c:v>0.9227951865839199</c:v>
                </c:pt>
                <c:pt idx="36">
                  <c:v>0.91874056609930066</c:v>
                </c:pt>
                <c:pt idx="37">
                  <c:v>0.91482296294534005</c:v>
                </c:pt>
                <c:pt idx="38">
                  <c:v>0.9110337747770596</c:v>
                </c:pt>
                <c:pt idx="39">
                  <c:v>0.90736515436669929</c:v>
                </c:pt>
                <c:pt idx="40">
                  <c:v>0.90380992582357444</c:v>
                </c:pt>
                <c:pt idx="41">
                  <c:v>0.90036151193370673</c:v>
                </c:pt>
                <c:pt idx="42">
                  <c:v>0.89701387091429985</c:v>
                </c:pt>
                <c:pt idx="43">
                  <c:v>0.89376144117289569</c:v>
                </c:pt>
                <c:pt idx="44">
                  <c:v>0.89059909289933703</c:v>
                </c:pt>
                <c:pt idx="45">
                  <c:v>0.88752208551233802</c:v>
                </c:pt>
                <c:pt idx="46">
                  <c:v>0.8845260301406408</c:v>
                </c:pt>
                <c:pt idx="47">
                  <c:v>0.88160685644854797</c:v>
                </c:pt>
                <c:pt idx="48">
                  <c:v>0.87876078322259676</c:v>
                </c:pt>
                <c:pt idx="49">
                  <c:v>0.87598429222472851</c:v>
                </c:pt>
                <c:pt idx="50">
                  <c:v>0.87327410489093604</c:v>
                </c:pt>
                <c:pt idx="51">
                  <c:v>0.87062716151580766</c:v>
                </c:pt>
                <c:pt idx="52">
                  <c:v>0.86804060261487459</c:v>
                </c:pt>
                <c:pt idx="53">
                  <c:v>0.86551175219993626</c:v>
                </c:pt>
                <c:pt idx="54">
                  <c:v>0.86303810273904857</c:v>
                </c:pt>
                <c:pt idx="55">
                  <c:v>0.86061730160377847</c:v>
                </c:pt>
                <c:pt idx="56">
                  <c:v>0.85824713883255677</c:v>
                </c:pt>
                <c:pt idx="57">
                  <c:v>0.85592553606134059</c:v>
                </c:pt>
                <c:pt idx="58">
                  <c:v>0.8536505364918836</c:v>
                </c:pt>
                <c:pt idx="59">
                  <c:v>0.85142029578428924</c:v>
                </c:pt>
                <c:pt idx="60">
                  <c:v>0.84923307377458734</c:v>
                </c:pt>
                <c:pt idx="61">
                  <c:v>0.8470872269301899</c:v>
                </c:pt>
                <c:pt idx="62">
                  <c:v>0.84498120146654465</c:v>
                </c:pt>
                <c:pt idx="63">
                  <c:v>0.84291352705737765</c:v>
                </c:pt>
                <c:pt idx="64">
                  <c:v>0.84088281107877472</c:v>
                </c:pt>
                <c:pt idx="65">
                  <c:v>0.83888773333419764</c:v>
                </c:pt>
                <c:pt idx="66">
                  <c:v>0.83692704121350603</c:v>
                </c:pt>
                <c:pt idx="67">
                  <c:v>0.8349995452442619</c:v>
                </c:pt>
                <c:pt idx="68">
                  <c:v>0.83310411499816583</c:v>
                </c:pt>
                <c:pt idx="69">
                  <c:v>0.83123967531949194</c:v>
                </c:pt>
                <c:pt idx="70">
                  <c:v>0.8294052028458937</c:v>
                </c:pt>
                <c:pt idx="71">
                  <c:v>0.82759972279507599</c:v>
                </c:pt>
                <c:pt idx="72">
                  <c:v>0.82582230599356354</c:v>
                </c:pt>
                <c:pt idx="73">
                  <c:v>0.82407206612621831</c:v>
                </c:pt>
                <c:pt idx="74">
                  <c:v>0.8223481571873047</c:v>
                </c:pt>
                <c:pt idx="75">
                  <c:v>0.82064977111581605</c:v>
                </c:pt>
                <c:pt idx="76">
                  <c:v>0.81897613559945315</c:v>
                </c:pt>
                <c:pt idx="77">
                  <c:v>0.81732651203316931</c:v>
                </c:pt>
              </c:numCache>
            </c:numRef>
          </c:yVal>
        </c:ser>
        <c:ser>
          <c:idx val="2"/>
          <c:order val="2"/>
          <c:tx>
            <c:v>Mo = 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Tablosu-pi_c'!$R$16:$R$93</c:f>
              <c:numCache>
                <c:formatCode>General</c:formatCode>
                <c:ptCount val="78"/>
                <c:pt idx="0">
                  <c:v>1.9027191066175431</c:v>
                </c:pt>
                <c:pt idx="1">
                  <c:v>1.6524492846776877</c:v>
                </c:pt>
                <c:pt idx="2">
                  <c:v>1.5152726523474076</c:v>
                </c:pt>
                <c:pt idx="3">
                  <c:v>1.4260547221487987</c:v>
                </c:pt>
                <c:pt idx="4">
                  <c:v>1.3621329084855196</c:v>
                </c:pt>
                <c:pt idx="5">
                  <c:v>1.3133909324254296</c:v>
                </c:pt>
                <c:pt idx="6">
                  <c:v>1.2745743665354612</c:v>
                </c:pt>
                <c:pt idx="7">
                  <c:v>1.2426582000560427</c:v>
                </c:pt>
                <c:pt idx="8">
                  <c:v>1.2157656268734487</c:v>
                </c:pt>
                <c:pt idx="9">
                  <c:v>1.1926639689116114</c:v>
                </c:pt>
                <c:pt idx="10">
                  <c:v>1.1725064557903806</c:v>
                </c:pt>
                <c:pt idx="11">
                  <c:v>1.1546899216632422</c:v>
                </c:pt>
                <c:pt idx="12">
                  <c:v>1.1387716618278361</c:v>
                </c:pt>
                <c:pt idx="13">
                  <c:v>1.1244184706066387</c:v>
                </c:pt>
                <c:pt idx="14">
                  <c:v>1.1113741291909327</c:v>
                </c:pt>
                <c:pt idx="15">
                  <c:v>1.0994379477696703</c:v>
                </c:pt>
                <c:pt idx="16">
                  <c:v>1.0884501842015692</c:v>
                </c:pt>
                <c:pt idx="17">
                  <c:v>1.0782818811545725</c:v>
                </c:pt>
                <c:pt idx="18">
                  <c:v>1.0688276235670424</c:v>
                </c:pt>
                <c:pt idx="19">
                  <c:v>1.0600002747757367</c:v>
                </c:pt>
                <c:pt idx="20">
                  <c:v>1.0517270831345509</c:v>
                </c:pt>
                <c:pt idx="21">
                  <c:v>1.0439467567272385</c:v>
                </c:pt>
                <c:pt idx="22">
                  <c:v>1.0366072341139756</c:v>
                </c:pt>
                <c:pt idx="23">
                  <c:v>1.0296639635584794</c:v>
                </c:pt>
                <c:pt idx="24">
                  <c:v>1.0230785591428</c:v>
                </c:pt>
                <c:pt idx="25">
                  <c:v>1.0168177399495877</c:v>
                </c:pt>
                <c:pt idx="26">
                  <c:v>1.0108524844359967</c:v>
                </c:pt>
                <c:pt idx="27">
                  <c:v>1.0051573502298334</c:v>
                </c:pt>
                <c:pt idx="28">
                  <c:v>0.99970992240126921</c:v>
                </c:pt>
                <c:pt idx="29">
                  <c:v>0.99449036246774813</c:v>
                </c:pt>
                <c:pt idx="30">
                  <c:v>0.98948103707959234</c:v>
                </c:pt>
                <c:pt idx="31">
                  <c:v>0.98466621025282519</c:v>
                </c:pt>
                <c:pt idx="32">
                  <c:v>0.98003178667168456</c:v>
                </c:pt>
                <c:pt idx="33">
                  <c:v>0.9755650963280601</c:v>
                </c:pt>
                <c:pt idx="34">
                  <c:v>0.9712547128450415</c:v>
                </c:pt>
                <c:pt idx="35">
                  <c:v>0.96709029942195879</c:v>
                </c:pt>
                <c:pt idx="36">
                  <c:v>0.96306247756406016</c:v>
                </c:pt>
                <c:pt idx="37">
                  <c:v>0.95916271471221237</c:v>
                </c:pt>
                <c:pt idx="38">
                  <c:v>0.95538322763317829</c:v>
                </c:pt>
                <c:pt idx="39">
                  <c:v>0.95171689901821077</c:v>
                </c:pt>
                <c:pt idx="40">
                  <c:v>0.94815720520339697</c:v>
                </c:pt>
                <c:pt idx="41">
                  <c:v>0.94469815329684625</c:v>
                </c:pt>
                <c:pt idx="42">
                  <c:v>0.94133422629615982</c:v>
                </c:pt>
                <c:pt idx="43">
                  <c:v>0.93806033502043829</c:v>
                </c:pt>
                <c:pt idx="44">
                  <c:v>0.93487177587652415</c:v>
                </c:pt>
                <c:pt idx="45">
                  <c:v>0.93176419363855778</c:v>
                </c:pt>
                <c:pt idx="46">
                  <c:v>0.92873354855056311</c:v>
                </c:pt>
                <c:pt idx="47">
                  <c:v>0.9257760871693117</c:v>
                </c:pt>
                <c:pt idx="48">
                  <c:v>0.92288831645365732</c:v>
                </c:pt>
                <c:pt idx="49">
                  <c:v>0.92006698068035286</c:v>
                </c:pt>
                <c:pt idx="50">
                  <c:v>0.91730904082795384</c:v>
                </c:pt>
                <c:pt idx="51">
                  <c:v>0.91461165612190498</c:v>
                </c:pt>
                <c:pt idx="52">
                  <c:v>0.9119721674772121</c:v>
                </c:pt>
                <c:pt idx="53">
                  <c:v>0.90938808261156556</c:v>
                </c:pt>
                <c:pt idx="54">
                  <c:v>0.90685706263264798</c:v>
                </c:pt>
                <c:pt idx="55">
                  <c:v>0.90437690992955067</c:v>
                </c:pt>
                <c:pt idx="56">
                  <c:v>0.9019455572204963</c:v>
                </c:pt>
                <c:pt idx="57">
                  <c:v>0.89956105762812344</c:v>
                </c:pt>
                <c:pt idx="58">
                  <c:v>0.89722157566986938</c:v>
                </c:pt>
                <c:pt idx="59">
                  <c:v>0.89492537906498892</c:v>
                </c:pt>
                <c:pt idx="60">
                  <c:v>0.89267083127180469</c:v>
                </c:pt>
                <c:pt idx="61">
                  <c:v>0.89045638467917998</c:v>
                </c:pt>
                <c:pt idx="62">
                  <c:v>0.88828057438521846</c:v>
                </c:pt>
                <c:pt idx="63">
                  <c:v>0.88614201250400482</c:v>
                </c:pt>
                <c:pt idx="64">
                  <c:v>0.88403938294799023</c:v>
                </c:pt>
                <c:pt idx="65">
                  <c:v>0.88197143663956445</c:v>
                </c:pt>
                <c:pt idx="66">
                  <c:v>0.87993698711050927</c:v>
                </c:pt>
                <c:pt idx="67">
                  <c:v>0.8779349064525771</c:v>
                </c:pt>
                <c:pt idx="68">
                  <c:v>0.87596412158639814</c:v>
                </c:pt>
                <c:pt idx="69">
                  <c:v>0.87402361081942603</c:v>
                </c:pt>
                <c:pt idx="70">
                  <c:v>0.87211240066668816</c:v>
                </c:pt>
                <c:pt idx="71">
                  <c:v>0.87022956291085063</c:v>
                </c:pt>
                <c:pt idx="72">
                  <c:v>0.86837421188047514</c:v>
                </c:pt>
                <c:pt idx="73">
                  <c:v>0.86654550192749924</c:v>
                </c:pt>
                <c:pt idx="74">
                  <c:v>0.86474262508683908</c:v>
                </c:pt>
                <c:pt idx="75">
                  <c:v>0.86296480890269545</c:v>
                </c:pt>
                <c:pt idx="76">
                  <c:v>0.86121131440763932</c:v>
                </c:pt>
                <c:pt idx="77">
                  <c:v>0.85948143424187173</c:v>
                </c:pt>
              </c:numCache>
            </c:numRef>
          </c:yVal>
        </c:ser>
        <c:ser>
          <c:idx val="3"/>
          <c:order val="3"/>
          <c:tx>
            <c:v>Mo = 2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Tablosu-pi_c'!$S$16:$S$93</c:f>
              <c:numCache>
                <c:formatCode>General</c:formatCode>
                <c:ptCount val="78"/>
                <c:pt idx="0">
                  <c:v>1.513435528265626</c:v>
                </c:pt>
                <c:pt idx="1">
                  <c:v>1.421341192173242</c:v>
                </c:pt>
                <c:pt idx="2">
                  <c:v>1.3602041189543537</c:v>
                </c:pt>
                <c:pt idx="3">
                  <c:v>1.3153830539695615</c:v>
                </c:pt>
                <c:pt idx="4">
                  <c:v>1.2804222612734828</c:v>
                </c:pt>
                <c:pt idx="5">
                  <c:v>1.2519739846335542</c:v>
                </c:pt>
                <c:pt idx="6">
                  <c:v>1.2281044573623028</c:v>
                </c:pt>
                <c:pt idx="7">
                  <c:v>1.20760693002146</c:v>
                </c:pt>
                <c:pt idx="8">
                  <c:v>1.1896831945020689</c:v>
                </c:pt>
                <c:pt idx="9">
                  <c:v>1.1737807000950737</c:v>
                </c:pt>
                <c:pt idx="10">
                  <c:v>1.1595027122841537</c:v>
                </c:pt>
                <c:pt idx="11">
                  <c:v>1.1465556948232409</c:v>
                </c:pt>
                <c:pt idx="12">
                  <c:v>1.1347169480322075</c:v>
                </c:pt>
                <c:pt idx="13">
                  <c:v>1.123813879276288</c:v>
                </c:pt>
                <c:pt idx="14">
                  <c:v>1.1137102602653868</c:v>
                </c:pt>
                <c:pt idx="15">
                  <c:v>1.1042968440899623</c:v>
                </c:pt>
                <c:pt idx="16">
                  <c:v>1.0954847933940364</c:v>
                </c:pt>
                <c:pt idx="17">
                  <c:v>1.0872009735744936</c:v>
                </c:pt>
                <c:pt idx="18">
                  <c:v>1.079384514667612</c:v>
                </c:pt>
                <c:pt idx="19">
                  <c:v>1.0719842555847763</c:v>
                </c:pt>
                <c:pt idx="20">
                  <c:v>1.0649568142380503</c:v>
                </c:pt>
                <c:pt idx="21">
                  <c:v>1.0582651095680877</c:v>
                </c:pt>
                <c:pt idx="22">
                  <c:v>1.051877215106326</c:v>
                </c:pt>
                <c:pt idx="23">
                  <c:v>1.0457654593133023</c:v>
                </c:pt>
                <c:pt idx="24">
                  <c:v>1.0399057120438024</c:v>
                </c:pt>
                <c:pt idx="25">
                  <c:v>1.0342768131001701</c:v>
                </c:pt>
                <c:pt idx="26">
                  <c:v>1.0288601104642621</c:v>
                </c:pt>
                <c:pt idx="27">
                  <c:v>1.0236390840604326</c:v>
                </c:pt>
                <c:pt idx="28">
                  <c:v>1.0185990368515516</c:v>
                </c:pt>
                <c:pt idx="29">
                  <c:v>1.0137268394083712</c:v>
                </c:pt>
                <c:pt idx="30">
                  <c:v>1.0090107172927449</c:v>
                </c:pt>
                <c:pt idx="31">
                  <c:v>1.004440072981408</c:v>
                </c:pt>
                <c:pt idx="32">
                  <c:v>1.0000053358542158</c:v>
                </c:pt>
                <c:pt idx="33">
                  <c:v>0.9956978351370197</c:v>
                </c:pt>
                <c:pt idx="34">
                  <c:v>0.99150969173720083</c:v>
                </c:pt>
                <c:pt idx="35">
                  <c:v>0.98743372572016896</c:v>
                </c:pt>
                <c:pt idx="36">
                  <c:v>0.98346337680653406</c:v>
                </c:pt>
                <c:pt idx="37">
                  <c:v>0.97959263576530431</c:v>
                </c:pt>
                <c:pt idx="38">
                  <c:v>0.97581598497021493</c:v>
                </c:pt>
                <c:pt idx="39">
                  <c:v>0.97212834669792214</c:v>
                </c:pt>
                <c:pt idx="40">
                  <c:v>0.96852503799625378</c:v>
                </c:pt>
                <c:pt idx="41">
                  <c:v>0.9650017311515342</c:v>
                </c:pt>
                <c:pt idx="42">
                  <c:v>0.96155441894659932</c:v>
                </c:pt>
                <c:pt idx="43">
                  <c:v>0.95817938403342118</c:v>
                </c:pt>
                <c:pt idx="44">
                  <c:v>0.95487317185251275</c:v>
                </c:pt>
                <c:pt idx="45">
                  <c:v>0.951632566620216</c:v>
                </c:pt>
                <c:pt idx="46">
                  <c:v>0.94845456997839628</c:v>
                </c:pt>
                <c:pt idx="47">
                  <c:v>0.94533638196198932</c:v>
                </c:pt>
                <c:pt idx="48">
                  <c:v>0.94227538399049693</c:v>
                </c:pt>
                <c:pt idx="49">
                  <c:v>0.93926912363195025</c:v>
                </c:pt>
                <c:pt idx="50">
                  <c:v>0.93631530092337922</c:v>
                </c:pt>
                <c:pt idx="51">
                  <c:v>0.93341175606181326</c:v>
                </c:pt>
                <c:pt idx="52">
                  <c:v>0.93055645830512201</c:v>
                </c:pt>
                <c:pt idx="53">
                  <c:v>0.92774749594347861</c:v>
                </c:pt>
                <c:pt idx="54">
                  <c:v>0.92498306722049028</c:v>
                </c:pt>
                <c:pt idx="55">
                  <c:v>0.92226147209862186</c:v>
                </c:pt>
                <c:pt idx="56">
                  <c:v>0.91958110477686594</c:v>
                </c:pt>
                <c:pt idx="57">
                  <c:v>0.91694044688008347</c:v>
                </c:pt>
                <c:pt idx="58">
                  <c:v>0.91433806124926786</c:v>
                </c:pt>
                <c:pt idx="59">
                  <c:v>0.91177258627051549</c:v>
                </c:pt>
                <c:pt idx="60">
                  <c:v>0.90924273068782935</c:v>
                </c:pt>
                <c:pt idx="61">
                  <c:v>0.90674726885127932</c:v>
                </c:pt>
                <c:pt idx="62">
                  <c:v>0.90428503635758617</c:v>
                </c:pt>
                <c:pt idx="63">
                  <c:v>0.90185492604504747</c:v>
                </c:pt>
                <c:pt idx="64">
                  <c:v>0.89945588430893442</c:v>
                </c:pt>
                <c:pt idx="65">
                  <c:v>0.897086907707216</c:v>
                </c:pt>
                <c:pt idx="66">
                  <c:v>0.89474703982968462</c:v>
                </c:pt>
                <c:pt idx="67">
                  <c:v>0.89243536840644</c:v>
                </c:pt>
                <c:pt idx="68">
                  <c:v>0.89015102263418311</c:v>
                </c:pt>
                <c:pt idx="69">
                  <c:v>0.88789317070101204</c:v>
                </c:pt>
                <c:pt idx="70">
                  <c:v>0.88566101749234361</c:v>
                </c:pt>
                <c:pt idx="71">
                  <c:v>0.88345380246236915</c:v>
                </c:pt>
                <c:pt idx="72">
                  <c:v>0.88127079765694638</c:v>
                </c:pt>
                <c:pt idx="73">
                  <c:v>0.87911130587524067</c:v>
                </c:pt>
                <c:pt idx="74">
                  <c:v>0.8769746589586308</c:v>
                </c:pt>
                <c:pt idx="75">
                  <c:v>0.87486021619648735</c:v>
                </c:pt>
                <c:pt idx="76">
                  <c:v>0.87276736283940659</c:v>
                </c:pt>
                <c:pt idx="77">
                  <c:v>0.87069550871135426</c:v>
                </c:pt>
              </c:numCache>
            </c:numRef>
          </c:yVal>
        </c:ser>
        <c:axId val="92914432"/>
        <c:axId val="92916352"/>
      </c:scatterChart>
      <c:valAx>
        <c:axId val="92914432"/>
        <c:scaling>
          <c:orientation val="minMax"/>
          <c:max val="40"/>
        </c:scaling>
        <c:axPos val="b"/>
        <c:title>
          <c:tx>
            <c:rich>
              <a:bodyPr/>
              <a:lstStyle/>
              <a:p>
                <a:pPr>
                  <a:defRPr sz="1200" b="1" i="1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 sz="1200" b="1" i="1" u="none" strike="noStrike" baseline="0">
                    <a:solidFill>
                      <a:srgbClr val="000000"/>
                    </a:solidFill>
                    <a:latin typeface="Symbol"/>
                  </a:rPr>
                  <a:t>p</a:t>
                </a:r>
                <a:r>
                  <a:rPr lang="en-US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0.49327817993795242"/>
              <c:y val="0.906779661016949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16352"/>
        <c:crosses val="autoZero"/>
        <c:crossBetween val="midCat"/>
      </c:valAx>
      <c:valAx>
        <c:axId val="92916352"/>
        <c:scaling>
          <c:orientation val="minMax"/>
          <c:max val="1.5"/>
          <c:min val="0.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S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[(lbm/hr)/lbf]</a:t>
                </a:r>
              </a:p>
            </c:rich>
          </c:tx>
          <c:layout>
            <c:manualLayout>
              <c:xMode val="edge"/>
              <c:yMode val="edge"/>
              <c:x val="0.22026887280248189"/>
              <c:y val="0.401694915254237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14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358841778697002"/>
          <c:y val="0.32033898305084746"/>
          <c:w val="9.1003102378490172E-2"/>
          <c:h val="0.14406779661016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Ideal turbojet başarımının kompresör basınç oranı ile değişimi: 
yakıt/hava oranı</a:t>
            </a:r>
          </a:p>
        </c:rich>
      </c:tx>
      <c:layout>
        <c:manualLayout>
          <c:xMode val="edge"/>
          <c:yMode val="edge"/>
          <c:x val="0.25527192008879024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744728079911209"/>
          <c:y val="9.6247960848287115E-2"/>
          <c:w val="0.43507214206437295"/>
          <c:h val="0.76835236541598695"/>
        </c:manualLayout>
      </c:layout>
      <c:scatterChart>
        <c:scatterStyle val="lineMarker"/>
        <c:ser>
          <c:idx val="0"/>
          <c:order val="0"/>
          <c:tx>
            <c:v>Mo = 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Tablosu-pi_c'!$I$15:$I$93</c:f>
              <c:numCache>
                <c:formatCode>General</c:formatCode>
                <c:ptCount val="79"/>
                <c:pt idx="0">
                  <c:v>3.4043478260869564E-2</c:v>
                </c:pt>
                <c:pt idx="1">
                  <c:v>3.3418676580293676E-2</c:v>
                </c:pt>
                <c:pt idx="2">
                  <c:v>3.2929365324264194E-2</c:v>
                </c:pt>
                <c:pt idx="3">
                  <c:v>3.2521139258899961E-2</c:v>
                </c:pt>
                <c:pt idx="4">
                  <c:v>3.2167723544472282E-2</c:v>
                </c:pt>
                <c:pt idx="5">
                  <c:v>3.1854211151852739E-2</c:v>
                </c:pt>
                <c:pt idx="6">
                  <c:v>3.1571246442216393E-2</c:v>
                </c:pt>
                <c:pt idx="7">
                  <c:v>3.1312533675173976E-2</c:v>
                </c:pt>
                <c:pt idx="8">
                  <c:v>3.1073613294535229E-2</c:v>
                </c:pt>
                <c:pt idx="9">
                  <c:v>3.0851199538033319E-2</c:v>
                </c:pt>
                <c:pt idx="10">
                  <c:v>3.0642794713037453E-2</c:v>
                </c:pt>
                <c:pt idx="11">
                  <c:v>3.0446451379241363E-2</c:v>
                </c:pt>
                <c:pt idx="12">
                  <c:v>3.0260618825671919E-2</c:v>
                </c:pt>
                <c:pt idx="13">
                  <c:v>3.0084040141248821E-2</c:v>
                </c:pt>
                <c:pt idx="14">
                  <c:v>2.991568098096721E-2</c:v>
                </c:pt>
                <c:pt idx="15">
                  <c:v>2.9754678918107021E-2</c:v>
                </c:pt>
                <c:pt idx="16">
                  <c:v>2.9600306585425479E-2</c:v>
                </c:pt>
                <c:pt idx="17">
                  <c:v>2.9451944302004693E-2</c:v>
                </c:pt>
                <c:pt idx="18">
                  <c:v>2.9309059379159119E-2</c:v>
                </c:pt>
                <c:pt idx="19">
                  <c:v>2.9171190226742538E-2</c:v>
                </c:pt>
                <c:pt idx="20">
                  <c:v>2.9037933973100376E-2</c:v>
                </c:pt>
                <c:pt idx="21">
                  <c:v>2.8908936699113229E-2</c:v>
                </c:pt>
                <c:pt idx="22">
                  <c:v>2.878388564582833E-2</c:v>
                </c:pt>
                <c:pt idx="23">
                  <c:v>2.866250293202563E-2</c:v>
                </c:pt>
                <c:pt idx="24">
                  <c:v>2.8544540441018867E-2</c:v>
                </c:pt>
                <c:pt idx="25">
                  <c:v>2.8429775622902522E-2</c:v>
                </c:pt>
                <c:pt idx="26">
                  <c:v>2.8318008020822027E-2</c:v>
                </c:pt>
                <c:pt idx="27">
                  <c:v>2.8209056375222422E-2</c:v>
                </c:pt>
                <c:pt idx="28">
                  <c:v>2.8102756193468817E-2</c:v>
                </c:pt>
                <c:pt idx="29">
                  <c:v>2.7998957697163457E-2</c:v>
                </c:pt>
                <c:pt idx="30">
                  <c:v>2.7897524078275129E-2</c:v>
                </c:pt>
                <c:pt idx="31">
                  <c:v>2.7798330009503207E-2</c:v>
                </c:pt>
                <c:pt idx="32">
                  <c:v>2.7701260365293467E-2</c:v>
                </c:pt>
                <c:pt idx="33">
                  <c:v>2.7606209118446651E-2</c:v>
                </c:pt>
                <c:pt idx="34">
                  <c:v>2.7513078383923275E-2</c:v>
                </c:pt>
                <c:pt idx="35">
                  <c:v>2.7421777586696026E-2</c:v>
                </c:pt>
                <c:pt idx="36">
                  <c:v>2.7332222734664385E-2</c:v>
                </c:pt>
                <c:pt idx="37">
                  <c:v>2.7244335780971393E-2</c:v>
                </c:pt>
                <c:pt idx="38">
                  <c:v>2.7158044062735677E-2</c:v>
                </c:pt>
                <c:pt idx="39">
                  <c:v>2.7073279805373811E-2</c:v>
                </c:pt>
                <c:pt idx="40">
                  <c:v>2.6989979683446262E-2</c:v>
                </c:pt>
                <c:pt idx="41">
                  <c:v>2.6908084430398181E-2</c:v>
                </c:pt>
                <c:pt idx="42">
                  <c:v>2.6827538490748336E-2</c:v>
                </c:pt>
                <c:pt idx="43">
                  <c:v>2.6748289709255631E-2</c:v>
                </c:pt>
                <c:pt idx="44">
                  <c:v>2.6670289052402846E-2</c:v>
                </c:pt>
                <c:pt idx="45">
                  <c:v>2.6593490358212644E-2</c:v>
                </c:pt>
                <c:pt idx="46">
                  <c:v>2.6517850110975901E-2</c:v>
                </c:pt>
                <c:pt idx="47">
                  <c:v>2.644332723794756E-2</c:v>
                </c:pt>
                <c:pt idx="48">
                  <c:v>2.6369882925466014E-2</c:v>
                </c:pt>
                <c:pt idx="49">
                  <c:v>2.6297480452291161E-2</c:v>
                </c:pt>
                <c:pt idx="50">
                  <c:v>2.6226085038244799E-2</c:v>
                </c:pt>
                <c:pt idx="51">
                  <c:v>2.6155663706482802E-2</c:v>
                </c:pt>
                <c:pt idx="52">
                  <c:v>2.6086185157938681E-2</c:v>
                </c:pt>
                <c:pt idx="53">
                  <c:v>2.6017619656658844E-2</c:v>
                </c:pt>
                <c:pt idx="54">
                  <c:v>2.594993892490487E-2</c:v>
                </c:pt>
                <c:pt idx="55">
                  <c:v>2.5883116047032206E-2</c:v>
                </c:pt>
                <c:pt idx="56">
                  <c:v>2.58171253812709E-2</c:v>
                </c:pt>
                <c:pt idx="57">
                  <c:v>2.5751942478634191E-2</c:v>
                </c:pt>
                <c:pt idx="58">
                  <c:v>2.5687544008268837E-2</c:v>
                </c:pt>
                <c:pt idx="59">
                  <c:v>2.5623907688637013E-2</c:v>
                </c:pt>
                <c:pt idx="60">
                  <c:v>2.5561012223986712E-2</c:v>
                </c:pt>
                <c:pt idx="61">
                  <c:v>2.5498837245625797E-2</c:v>
                </c:pt>
                <c:pt idx="62">
                  <c:v>2.5437363257566469E-2</c:v>
                </c:pt>
                <c:pt idx="63">
                  <c:v>2.5376571586151982E-2</c:v>
                </c:pt>
                <c:pt idx="64">
                  <c:v>2.5316444333317398E-2</c:v>
                </c:pt>
                <c:pt idx="65">
                  <c:v>2.525696433317132E-2</c:v>
                </c:pt>
                <c:pt idx="66">
                  <c:v>2.5198115111616952E-2</c:v>
                </c:pt>
                <c:pt idx="67">
                  <c:v>2.5139880848758216E-2</c:v>
                </c:pt>
                <c:pt idx="68">
                  <c:v>2.5082246343861529E-2</c:v>
                </c:pt>
                <c:pt idx="69">
                  <c:v>2.5025196982665639E-2</c:v>
                </c:pt>
                <c:pt idx="70">
                  <c:v>2.4968718706851432E-2</c:v>
                </c:pt>
                <c:pt idx="71">
                  <c:v>2.4912797985501087E-2</c:v>
                </c:pt>
                <c:pt idx="72">
                  <c:v>2.4857421788391662E-2</c:v>
                </c:pt>
                <c:pt idx="73">
                  <c:v>2.4802577560982027E-2</c:v>
                </c:pt>
                <c:pt idx="74">
                  <c:v>2.4748253200964836E-2</c:v>
                </c:pt>
                <c:pt idx="75">
                  <c:v>2.4694437036266254E-2</c:v>
                </c:pt>
                <c:pt idx="76">
                  <c:v>2.4641117804386634E-2</c:v>
                </c:pt>
                <c:pt idx="77">
                  <c:v>2.458828463298425E-2</c:v>
                </c:pt>
                <c:pt idx="78">
                  <c:v>2.4535927021612541E-2</c:v>
                </c:pt>
              </c:numCache>
            </c:numRef>
          </c:yVal>
        </c:ser>
        <c:ser>
          <c:idx val="1"/>
          <c:order val="1"/>
          <c:tx>
            <c:v>Mo = 0.5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Tablosu-pi_c'!$J$15:$J$93</c:f>
              <c:numCache>
                <c:formatCode>General</c:formatCode>
                <c:ptCount val="79"/>
                <c:pt idx="0">
                  <c:v>3.3789130434782613E-2</c:v>
                </c:pt>
                <c:pt idx="1">
                  <c:v>3.3133088670177925E-2</c:v>
                </c:pt>
                <c:pt idx="2">
                  <c:v>3.2619311851346963E-2</c:v>
                </c:pt>
                <c:pt idx="3">
                  <c:v>3.2190674482714524E-2</c:v>
                </c:pt>
                <c:pt idx="4">
                  <c:v>3.1819587982565456E-2</c:v>
                </c:pt>
                <c:pt idx="5">
                  <c:v>3.1490399970314935E-2</c:v>
                </c:pt>
                <c:pt idx="6">
                  <c:v>3.1193287025196782E-2</c:v>
                </c:pt>
                <c:pt idx="7">
                  <c:v>3.0921638619802239E-2</c:v>
                </c:pt>
                <c:pt idx="8">
                  <c:v>3.0670772220131558E-2</c:v>
                </c:pt>
                <c:pt idx="9">
                  <c:v>3.0437237775804545E-2</c:v>
                </c:pt>
                <c:pt idx="10">
                  <c:v>3.0218412709558891E-2</c:v>
                </c:pt>
                <c:pt idx="11">
                  <c:v>3.0012252209072998E-2</c:v>
                </c:pt>
                <c:pt idx="12">
                  <c:v>2.9817128027825081E-2</c:v>
                </c:pt>
                <c:pt idx="13">
                  <c:v>2.9631720409180832E-2</c:v>
                </c:pt>
                <c:pt idx="14">
                  <c:v>2.945494329088514E-2</c:v>
                </c:pt>
                <c:pt idx="15">
                  <c:v>2.9285891124881936E-2</c:v>
                </c:pt>
                <c:pt idx="16">
                  <c:v>2.9123800175566317E-2</c:v>
                </c:pt>
                <c:pt idx="17">
                  <c:v>2.8968019777974491E-2</c:v>
                </c:pt>
                <c:pt idx="18">
                  <c:v>2.8817990608986641E-2</c:v>
                </c:pt>
                <c:pt idx="19">
                  <c:v>2.8673227998949228E-2</c:v>
                </c:pt>
                <c:pt idx="20">
                  <c:v>2.853330893262496E-2</c:v>
                </c:pt>
                <c:pt idx="21">
                  <c:v>2.8397861794938452E-2</c:v>
                </c:pt>
                <c:pt idx="22">
                  <c:v>2.8266558188989311E-2</c:v>
                </c:pt>
                <c:pt idx="23">
                  <c:v>2.8139106339496473E-2</c:v>
                </c:pt>
                <c:pt idx="24">
                  <c:v>2.8015245723939375E-2</c:v>
                </c:pt>
                <c:pt idx="25">
                  <c:v>2.7894742664917212E-2</c:v>
                </c:pt>
                <c:pt idx="26">
                  <c:v>2.7777386682732698E-2</c:v>
                </c:pt>
                <c:pt idx="27">
                  <c:v>2.7662987454853107E-2</c:v>
                </c:pt>
                <c:pt idx="28">
                  <c:v>2.7551372264011817E-2</c:v>
                </c:pt>
                <c:pt idx="29">
                  <c:v>2.7442383842891195E-2</c:v>
                </c:pt>
                <c:pt idx="30">
                  <c:v>2.733587854305845E-2</c:v>
                </c:pt>
                <c:pt idx="31">
                  <c:v>2.7231724770847929E-2</c:v>
                </c:pt>
                <c:pt idx="32">
                  <c:v>2.7129801644427708E-2</c:v>
                </c:pt>
                <c:pt idx="33">
                  <c:v>2.7029997835238552E-2</c:v>
                </c:pt>
                <c:pt idx="34">
                  <c:v>2.6932210563988999E-2</c:v>
                </c:pt>
                <c:pt idx="35">
                  <c:v>2.6836344726900389E-2</c:v>
                </c:pt>
                <c:pt idx="36">
                  <c:v>2.674231213226717E-2</c:v>
                </c:pt>
                <c:pt idx="37">
                  <c:v>2.6650030830889525E-2</c:v>
                </c:pt>
                <c:pt idx="38">
                  <c:v>2.6559424526742023E-2</c:v>
                </c:pt>
                <c:pt idx="39">
                  <c:v>2.647042205651207E-2</c:v>
                </c:pt>
                <c:pt idx="40">
                  <c:v>2.6382956928488143E-2</c:v>
                </c:pt>
                <c:pt idx="41">
                  <c:v>2.6296966912787652E-2</c:v>
                </c:pt>
                <c:pt idx="42">
                  <c:v>2.6212393676155316E-2</c:v>
                </c:pt>
                <c:pt idx="43">
                  <c:v>2.6129182455587974E-2</c:v>
                </c:pt>
                <c:pt idx="44">
                  <c:v>2.6047281765892553E-2</c:v>
                </c:pt>
                <c:pt idx="45">
                  <c:v>2.5966643136992838E-2</c:v>
                </c:pt>
                <c:pt idx="46">
                  <c:v>2.588722087739426E-2</c:v>
                </c:pt>
                <c:pt idx="47">
                  <c:v>2.5808971860714507E-2</c:v>
                </c:pt>
                <c:pt idx="48">
                  <c:v>2.5731855332608883E-2</c:v>
                </c:pt>
                <c:pt idx="49">
                  <c:v>2.5655832735775281E-2</c:v>
                </c:pt>
                <c:pt idx="50">
                  <c:v>2.5580867551026603E-2</c:v>
                </c:pt>
                <c:pt idx="51">
                  <c:v>2.5506925152676507E-2</c:v>
                </c:pt>
                <c:pt idx="52">
                  <c:v>2.5433972676705177E-2</c:v>
                </c:pt>
                <c:pt idx="53">
                  <c:v>2.5361978900361352E-2</c:v>
                </c:pt>
                <c:pt idx="54">
                  <c:v>2.5290914132019674E-2</c:v>
                </c:pt>
                <c:pt idx="55">
                  <c:v>2.5220750110253383E-2</c:v>
                </c:pt>
                <c:pt idx="56">
                  <c:v>2.5151459911204013E-2</c:v>
                </c:pt>
                <c:pt idx="57">
                  <c:v>2.5083017863435468E-2</c:v>
                </c:pt>
                <c:pt idx="58">
                  <c:v>2.5015399469551839E-2</c:v>
                </c:pt>
                <c:pt idx="59">
                  <c:v>2.494858133393843E-2</c:v>
                </c:pt>
                <c:pt idx="60">
                  <c:v>2.4882541096055612E-2</c:v>
                </c:pt>
                <c:pt idx="61">
                  <c:v>2.481725736877665E-2</c:v>
                </c:pt>
                <c:pt idx="62">
                  <c:v>2.4752709681314357E-2</c:v>
                </c:pt>
                <c:pt idx="63">
                  <c:v>2.4688878426329147E-2</c:v>
                </c:pt>
                <c:pt idx="64">
                  <c:v>2.4625744810852827E-2</c:v>
                </c:pt>
                <c:pt idx="65">
                  <c:v>2.456329081069945E-2</c:v>
                </c:pt>
                <c:pt idx="66">
                  <c:v>2.4501499128067369E-2</c:v>
                </c:pt>
                <c:pt idx="67">
                  <c:v>2.4440353152065691E-2</c:v>
                </c:pt>
                <c:pt idx="68">
                  <c:v>2.4379836921924171E-2</c:v>
                </c:pt>
                <c:pt idx="69">
                  <c:v>2.4319935092668488E-2</c:v>
                </c:pt>
                <c:pt idx="70">
                  <c:v>2.4260632903063569E-2</c:v>
                </c:pt>
                <c:pt idx="71">
                  <c:v>2.4201916145645711E-2</c:v>
                </c:pt>
                <c:pt idx="72">
                  <c:v>2.4143771138680811E-2</c:v>
                </c:pt>
                <c:pt idx="73">
                  <c:v>2.4086184699900696E-2</c:v>
                </c:pt>
                <c:pt idx="74">
                  <c:v>2.4029144121882645E-2</c:v>
                </c:pt>
                <c:pt idx="75">
                  <c:v>2.3972637148949129E-2</c:v>
                </c:pt>
                <c:pt idx="76">
                  <c:v>2.3916651955475533E-2</c:v>
                </c:pt>
                <c:pt idx="77">
                  <c:v>2.3861177125503032E-2</c:v>
                </c:pt>
                <c:pt idx="78">
                  <c:v>2.3806201633562726E-2</c:v>
                </c:pt>
              </c:numCache>
            </c:numRef>
          </c:yVal>
        </c:ser>
        <c:ser>
          <c:idx val="2"/>
          <c:order val="2"/>
          <c:tx>
            <c:v>Mo = 1.0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Tablosu-pi_c'!$K$15:$K$93</c:f>
              <c:numCache>
                <c:formatCode>General</c:formatCode>
                <c:ptCount val="79"/>
                <c:pt idx="0">
                  <c:v>3.302608695652174E-2</c:v>
                </c:pt>
                <c:pt idx="1">
                  <c:v>3.2276324939830674E-2</c:v>
                </c:pt>
                <c:pt idx="2">
                  <c:v>3.1689151432595285E-2</c:v>
                </c:pt>
                <c:pt idx="3">
                  <c:v>3.1199280154158213E-2</c:v>
                </c:pt>
                <c:pt idx="4">
                  <c:v>3.0775181296844995E-2</c:v>
                </c:pt>
                <c:pt idx="5">
                  <c:v>3.0398966425701543E-2</c:v>
                </c:pt>
                <c:pt idx="6">
                  <c:v>3.0059408774137937E-2</c:v>
                </c:pt>
                <c:pt idx="7">
                  <c:v>2.9748953453687027E-2</c:v>
                </c:pt>
                <c:pt idx="8">
                  <c:v>2.9462248996920536E-2</c:v>
                </c:pt>
                <c:pt idx="9">
                  <c:v>2.9195352489118243E-2</c:v>
                </c:pt>
                <c:pt idx="10">
                  <c:v>2.8945266699123208E-2</c:v>
                </c:pt>
                <c:pt idx="11">
                  <c:v>2.8709654698567896E-2</c:v>
                </c:pt>
                <c:pt idx="12">
                  <c:v>2.8486655634284565E-2</c:v>
                </c:pt>
                <c:pt idx="13">
                  <c:v>2.827476121297685E-2</c:v>
                </c:pt>
                <c:pt idx="14">
                  <c:v>2.8072730220638917E-2</c:v>
                </c:pt>
                <c:pt idx="15">
                  <c:v>2.7879527745206686E-2</c:v>
                </c:pt>
                <c:pt idx="16">
                  <c:v>2.7694280945988834E-2</c:v>
                </c:pt>
                <c:pt idx="17">
                  <c:v>2.7516246205883898E-2</c:v>
                </c:pt>
                <c:pt idx="18">
                  <c:v>2.7344784298469201E-2</c:v>
                </c:pt>
                <c:pt idx="19">
                  <c:v>2.7179341315569303E-2</c:v>
                </c:pt>
                <c:pt idx="20">
                  <c:v>2.7019433811198718E-2</c:v>
                </c:pt>
                <c:pt idx="21">
                  <c:v>2.6864637082414135E-2</c:v>
                </c:pt>
                <c:pt idx="22">
                  <c:v>2.6714575818472256E-2</c:v>
                </c:pt>
                <c:pt idx="23">
                  <c:v>2.656891656190901E-2</c:v>
                </c:pt>
                <c:pt idx="24">
                  <c:v>2.64273615727009E-2</c:v>
                </c:pt>
                <c:pt idx="25">
                  <c:v>2.6289643790961284E-2</c:v>
                </c:pt>
                <c:pt idx="26">
                  <c:v>2.6155522668464694E-2</c:v>
                </c:pt>
                <c:pt idx="27">
                  <c:v>2.6024780693745166E-2</c:v>
                </c:pt>
                <c:pt idx="28">
                  <c:v>2.5897220475640838E-2</c:v>
                </c:pt>
                <c:pt idx="29">
                  <c:v>2.5772662280074413E-2</c:v>
                </c:pt>
                <c:pt idx="30">
                  <c:v>2.5650941937408418E-2</c:v>
                </c:pt>
                <c:pt idx="31">
                  <c:v>2.5531909054882108E-2</c:v>
                </c:pt>
                <c:pt idx="32">
                  <c:v>2.5415425481830428E-2</c:v>
                </c:pt>
                <c:pt idx="33">
                  <c:v>2.5301363985614247E-2</c:v>
                </c:pt>
                <c:pt idx="34">
                  <c:v>2.518960710418619E-2</c:v>
                </c:pt>
                <c:pt idx="35">
                  <c:v>2.5080046147513489E-2</c:v>
                </c:pt>
                <c:pt idx="36">
                  <c:v>2.4972580325075523E-2</c:v>
                </c:pt>
                <c:pt idx="37">
                  <c:v>2.4867115980643929E-2</c:v>
                </c:pt>
                <c:pt idx="38">
                  <c:v>2.4763565918761072E-2</c:v>
                </c:pt>
                <c:pt idx="39">
                  <c:v>2.4661848809926841E-2</c:v>
                </c:pt>
                <c:pt idx="40">
                  <c:v>2.4561888663613776E-2</c:v>
                </c:pt>
                <c:pt idx="41">
                  <c:v>2.4463614359956077E-2</c:v>
                </c:pt>
                <c:pt idx="42">
                  <c:v>2.4366959232376265E-2</c:v>
                </c:pt>
                <c:pt idx="43">
                  <c:v>2.4271860694585017E-2</c:v>
                </c:pt>
                <c:pt idx="44">
                  <c:v>2.4178259906361677E-2</c:v>
                </c:pt>
                <c:pt idx="45">
                  <c:v>2.4086101473333437E-2</c:v>
                </c:pt>
                <c:pt idx="46">
                  <c:v>2.3995333176649345E-2</c:v>
                </c:pt>
                <c:pt idx="47">
                  <c:v>2.3905905729015336E-2</c:v>
                </c:pt>
                <c:pt idx="48">
                  <c:v>2.3817772554037477E-2</c:v>
                </c:pt>
                <c:pt idx="49">
                  <c:v>2.3730889586227651E-2</c:v>
                </c:pt>
                <c:pt idx="50">
                  <c:v>2.3645215089372017E-2</c:v>
                </c:pt>
                <c:pt idx="51">
                  <c:v>2.3560709491257621E-2</c:v>
                </c:pt>
                <c:pt idx="52">
                  <c:v>2.3477335233004677E-2</c:v>
                </c:pt>
                <c:pt idx="53">
                  <c:v>2.3395056631468878E-2</c:v>
                </c:pt>
                <c:pt idx="54">
                  <c:v>2.3313839753364103E-2</c:v>
                </c:pt>
                <c:pt idx="55">
                  <c:v>2.3233652299916908E-2</c:v>
                </c:pt>
                <c:pt idx="56">
                  <c:v>2.315446350100334E-2</c:v>
                </c:pt>
                <c:pt idx="57">
                  <c:v>2.3076244017839295E-2</c:v>
                </c:pt>
                <c:pt idx="58">
                  <c:v>2.2998965853400864E-2</c:v>
                </c:pt>
                <c:pt idx="59">
                  <c:v>2.2922602269842676E-2</c:v>
                </c:pt>
                <c:pt idx="60">
                  <c:v>2.2847127712262317E-2</c:v>
                </c:pt>
                <c:pt idx="61">
                  <c:v>2.277251773822922E-2</c:v>
                </c:pt>
                <c:pt idx="62">
                  <c:v>2.2698748952558027E-2</c:v>
                </c:pt>
                <c:pt idx="63">
                  <c:v>2.2625798946860644E-2</c:v>
                </c:pt>
                <c:pt idx="64">
                  <c:v>2.2553646243459135E-2</c:v>
                </c:pt>
                <c:pt idx="65">
                  <c:v>2.2482270243283847E-2</c:v>
                </c:pt>
                <c:pt idx="66">
                  <c:v>2.2411651177418605E-2</c:v>
                </c:pt>
                <c:pt idx="67">
                  <c:v>2.2341770061988123E-2</c:v>
                </c:pt>
                <c:pt idx="68">
                  <c:v>2.2272608656112101E-2</c:v>
                </c:pt>
                <c:pt idx="69">
                  <c:v>2.2204149422677032E-2</c:v>
                </c:pt>
                <c:pt idx="70">
                  <c:v>2.2136375491699983E-2</c:v>
                </c:pt>
                <c:pt idx="71">
                  <c:v>2.2069270626079569E-2</c:v>
                </c:pt>
                <c:pt idx="72">
                  <c:v>2.2002819189548255E-2</c:v>
                </c:pt>
                <c:pt idx="73">
                  <c:v>2.1937006116656697E-2</c:v>
                </c:pt>
                <c:pt idx="74">
                  <c:v>2.1871816884636061E-2</c:v>
                </c:pt>
                <c:pt idx="75">
                  <c:v>2.1807237486997765E-2</c:v>
                </c:pt>
                <c:pt idx="76">
                  <c:v>2.1743254408742228E-2</c:v>
                </c:pt>
                <c:pt idx="77">
                  <c:v>2.1679854603059368E-2</c:v>
                </c:pt>
                <c:pt idx="78">
                  <c:v>2.1617025469413308E-2</c:v>
                </c:pt>
              </c:numCache>
            </c:numRef>
          </c:yVal>
        </c:ser>
        <c:ser>
          <c:idx val="3"/>
          <c:order val="3"/>
          <c:tx>
            <c:v>Mo = 1.5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Tablosu-pi_c'!$L$15:$L$93</c:f>
              <c:numCache>
                <c:formatCode>General</c:formatCode>
                <c:ptCount val="79"/>
                <c:pt idx="0">
                  <c:v>3.1754347826086958E-2</c:v>
                </c:pt>
                <c:pt idx="1">
                  <c:v>3.0848385389251921E-2</c:v>
                </c:pt>
                <c:pt idx="2">
                  <c:v>3.0138884068009162E-2</c:v>
                </c:pt>
                <c:pt idx="3">
                  <c:v>2.9546956273231031E-2</c:v>
                </c:pt>
                <c:pt idx="4">
                  <c:v>2.9034503487310893E-2</c:v>
                </c:pt>
                <c:pt idx="5">
                  <c:v>2.8579910518012553E-2</c:v>
                </c:pt>
                <c:pt idx="6">
                  <c:v>2.8169611689039861E-2</c:v>
                </c:pt>
                <c:pt idx="7">
                  <c:v>2.7794478176828345E-2</c:v>
                </c:pt>
                <c:pt idx="8">
                  <c:v>2.7448043624902174E-2</c:v>
                </c:pt>
                <c:pt idx="9">
                  <c:v>2.7125543677974394E-2</c:v>
                </c:pt>
                <c:pt idx="10">
                  <c:v>2.6823356681730397E-2</c:v>
                </c:pt>
                <c:pt idx="11">
                  <c:v>2.6538658847726059E-2</c:v>
                </c:pt>
                <c:pt idx="12">
                  <c:v>2.6269201645050366E-2</c:v>
                </c:pt>
                <c:pt idx="13">
                  <c:v>2.6013162552636884E-2</c:v>
                </c:pt>
                <c:pt idx="14">
                  <c:v>2.5769041770228544E-2</c:v>
                </c:pt>
                <c:pt idx="15">
                  <c:v>2.5535588779081266E-2</c:v>
                </c:pt>
                <c:pt idx="16">
                  <c:v>2.5311748896693031E-2</c:v>
                </c:pt>
                <c:pt idx="17">
                  <c:v>2.5096623585732895E-2</c:v>
                </c:pt>
                <c:pt idx="18">
                  <c:v>2.4889440447606812E-2</c:v>
                </c:pt>
                <c:pt idx="19">
                  <c:v>2.4689530176602765E-2</c:v>
                </c:pt>
                <c:pt idx="20">
                  <c:v>2.4496308608821633E-2</c:v>
                </c:pt>
                <c:pt idx="21">
                  <c:v>2.4309262561540267E-2</c:v>
                </c:pt>
                <c:pt idx="22">
                  <c:v>2.4127938534277166E-2</c:v>
                </c:pt>
                <c:pt idx="23">
                  <c:v>2.3951933599263245E-2</c:v>
                </c:pt>
                <c:pt idx="24">
                  <c:v>2.3780887987303444E-2</c:v>
                </c:pt>
                <c:pt idx="25">
                  <c:v>2.3614479001034746E-2</c:v>
                </c:pt>
                <c:pt idx="26">
                  <c:v>2.3452415978018025E-2</c:v>
                </c:pt>
                <c:pt idx="27">
                  <c:v>2.3294436091898595E-2</c:v>
                </c:pt>
                <c:pt idx="28">
                  <c:v>2.3140300828355869E-2</c:v>
                </c:pt>
                <c:pt idx="29">
                  <c:v>2.2989793008713101E-2</c:v>
                </c:pt>
                <c:pt idx="30">
                  <c:v>2.2842714261325024E-2</c:v>
                </c:pt>
                <c:pt idx="31">
                  <c:v>2.2698882861605735E-2</c:v>
                </c:pt>
                <c:pt idx="32">
                  <c:v>2.2558131877501622E-2</c:v>
                </c:pt>
                <c:pt idx="33">
                  <c:v>2.2420307569573736E-2</c:v>
                </c:pt>
                <c:pt idx="34">
                  <c:v>2.2285268004514833E-2</c:v>
                </c:pt>
                <c:pt idx="35">
                  <c:v>2.2152881848535318E-2</c:v>
                </c:pt>
                <c:pt idx="36">
                  <c:v>2.2023027313089447E-2</c:v>
                </c:pt>
                <c:pt idx="37">
                  <c:v>2.1895591230234605E-2</c:v>
                </c:pt>
                <c:pt idx="38">
                  <c:v>2.1770468238792817E-2</c:v>
                </c:pt>
                <c:pt idx="39">
                  <c:v>2.1647560065618118E-2</c:v>
                </c:pt>
                <c:pt idx="40">
                  <c:v>2.152677488882317E-2</c:v>
                </c:pt>
                <c:pt idx="41">
                  <c:v>2.1408026771903448E-2</c:v>
                </c:pt>
                <c:pt idx="42">
                  <c:v>2.1291235159411177E-2</c:v>
                </c:pt>
                <c:pt idx="43">
                  <c:v>2.1176324426246753E-2</c:v>
                </c:pt>
                <c:pt idx="44">
                  <c:v>2.1063223473810216E-2</c:v>
                </c:pt>
                <c:pt idx="45">
                  <c:v>2.0951865367234423E-2</c:v>
                </c:pt>
                <c:pt idx="46">
                  <c:v>2.0842187008741145E-2</c:v>
                </c:pt>
                <c:pt idx="47">
                  <c:v>2.0734128842850051E-2</c:v>
                </c:pt>
                <c:pt idx="48">
                  <c:v>2.0627634589751805E-2</c:v>
                </c:pt>
                <c:pt idx="49">
                  <c:v>2.0522651003648265E-2</c:v>
                </c:pt>
                <c:pt idx="50">
                  <c:v>2.0419127653281046E-2</c:v>
                </c:pt>
                <c:pt idx="51">
                  <c:v>2.0317016722226151E-2</c:v>
                </c:pt>
                <c:pt idx="52">
                  <c:v>2.0216272826837172E-2</c:v>
                </c:pt>
                <c:pt idx="53">
                  <c:v>2.0116852849981413E-2</c:v>
                </c:pt>
                <c:pt idx="54">
                  <c:v>2.0018715788938147E-2</c:v>
                </c:pt>
                <c:pt idx="55">
                  <c:v>1.9921822616022784E-2</c:v>
                </c:pt>
                <c:pt idx="56">
                  <c:v>1.9826136150668892E-2</c:v>
                </c:pt>
                <c:pt idx="57">
                  <c:v>1.9731620941845666E-2</c:v>
                </c:pt>
                <c:pt idx="58">
                  <c:v>1.96382431598159E-2</c:v>
                </c:pt>
                <c:pt idx="59">
                  <c:v>1.9545970496349759E-2</c:v>
                </c:pt>
                <c:pt idx="60">
                  <c:v>1.9454772072606819E-2</c:v>
                </c:pt>
                <c:pt idx="61">
                  <c:v>1.9364618353983495E-2</c:v>
                </c:pt>
                <c:pt idx="62">
                  <c:v>1.9275481071297465E-2</c:v>
                </c:pt>
                <c:pt idx="63">
                  <c:v>1.9187333147746465E-2</c:v>
                </c:pt>
                <c:pt idx="64">
                  <c:v>1.9100148631136311E-2</c:v>
                </c:pt>
                <c:pt idx="65">
                  <c:v>1.9013902630924503E-2</c:v>
                </c:pt>
                <c:pt idx="66">
                  <c:v>1.8928571259670672E-2</c:v>
                </c:pt>
                <c:pt idx="67">
                  <c:v>1.8844131578525502E-2</c:v>
                </c:pt>
                <c:pt idx="68">
                  <c:v>1.8760561546425306E-2</c:v>
                </c:pt>
                <c:pt idx="69">
                  <c:v>1.8677839972691269E-2</c:v>
                </c:pt>
                <c:pt idx="70">
                  <c:v>1.8595946472760666E-2</c:v>
                </c:pt>
                <c:pt idx="71">
                  <c:v>1.8514861426802663E-2</c:v>
                </c:pt>
                <c:pt idx="72">
                  <c:v>1.8434565940993998E-2</c:v>
                </c:pt>
                <c:pt idx="73">
                  <c:v>1.8355041811250028E-2</c:v>
                </c:pt>
                <c:pt idx="74">
                  <c:v>1.8276271489225098E-2</c:v>
                </c:pt>
                <c:pt idx="75">
                  <c:v>1.8198238050412152E-2</c:v>
                </c:pt>
                <c:pt idx="76">
                  <c:v>1.8120925164186712E-2</c:v>
                </c:pt>
                <c:pt idx="77">
                  <c:v>1.8044317065653251E-2</c:v>
                </c:pt>
                <c:pt idx="78">
                  <c:v>1.7968398529164268E-2</c:v>
                </c:pt>
              </c:numCache>
            </c:numRef>
          </c:yVal>
        </c:ser>
        <c:ser>
          <c:idx val="4"/>
          <c:order val="4"/>
          <c:tx>
            <c:v>Mo = 2.0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Tablosu-pi_c'!$M$15:$M$93</c:f>
              <c:numCache>
                <c:formatCode>General</c:formatCode>
                <c:ptCount val="79"/>
                <c:pt idx="0">
                  <c:v>2.9973913043478261E-2</c:v>
                </c:pt>
                <c:pt idx="1">
                  <c:v>2.8849270018441665E-2</c:v>
                </c:pt>
                <c:pt idx="2">
                  <c:v>2.7968509757588592E-2</c:v>
                </c:pt>
                <c:pt idx="3">
                  <c:v>2.7233702839932972E-2</c:v>
                </c:pt>
                <c:pt idx="4">
                  <c:v>2.6597554553963149E-2</c:v>
                </c:pt>
                <c:pt idx="5">
                  <c:v>2.6033232247247965E-2</c:v>
                </c:pt>
                <c:pt idx="6">
                  <c:v>2.5523895769902553E-2</c:v>
                </c:pt>
                <c:pt idx="7">
                  <c:v>2.5058212789226195E-2</c:v>
                </c:pt>
                <c:pt idx="8">
                  <c:v>2.4628156104076461E-2</c:v>
                </c:pt>
                <c:pt idx="9">
                  <c:v>2.4227811342373014E-2</c:v>
                </c:pt>
                <c:pt idx="10">
                  <c:v>2.3852682657380463E-2</c:v>
                </c:pt>
                <c:pt idx="11">
                  <c:v>2.3499264656547499E-2</c:v>
                </c:pt>
                <c:pt idx="12">
                  <c:v>2.3164766060122494E-2</c:v>
                </c:pt>
                <c:pt idx="13">
                  <c:v>2.2846924428160928E-2</c:v>
                </c:pt>
                <c:pt idx="14">
                  <c:v>2.2543877939654029E-2</c:v>
                </c:pt>
                <c:pt idx="15">
                  <c:v>2.2254074226505684E-2</c:v>
                </c:pt>
                <c:pt idx="16">
                  <c:v>2.19762040276789E-2</c:v>
                </c:pt>
                <c:pt idx="17">
                  <c:v>2.1709151917521499E-2</c:v>
                </c:pt>
                <c:pt idx="18">
                  <c:v>2.1451959056399461E-2</c:v>
                </c:pt>
                <c:pt idx="19">
                  <c:v>2.1203794582049608E-2</c:v>
                </c:pt>
                <c:pt idx="20">
                  <c:v>2.0963933325493726E-2</c:v>
                </c:pt>
                <c:pt idx="21">
                  <c:v>2.0731738232316856E-2</c:v>
                </c:pt>
                <c:pt idx="22">
                  <c:v>2.0506646336404036E-2</c:v>
                </c:pt>
                <c:pt idx="23">
                  <c:v>2.0288157451559173E-2</c:v>
                </c:pt>
                <c:pt idx="24">
                  <c:v>2.0075824967747007E-2</c:v>
                </c:pt>
                <c:pt idx="25">
                  <c:v>1.9869248295137584E-2</c:v>
                </c:pt>
                <c:pt idx="26">
                  <c:v>1.9668066611392698E-2</c:v>
                </c:pt>
                <c:pt idx="27">
                  <c:v>1.9471953649313398E-2</c:v>
                </c:pt>
                <c:pt idx="28">
                  <c:v>1.9280613322156911E-2</c:v>
                </c:pt>
                <c:pt idx="29">
                  <c:v>1.9093776028807269E-2</c:v>
                </c:pt>
                <c:pt idx="30">
                  <c:v>1.8911195514808278E-2</c:v>
                </c:pt>
                <c:pt idx="31">
                  <c:v>1.8732646191018817E-2</c:v>
                </c:pt>
                <c:pt idx="32">
                  <c:v>1.8557920831441293E-2</c:v>
                </c:pt>
                <c:pt idx="33">
                  <c:v>1.8386828587117023E-2</c:v>
                </c:pt>
                <c:pt idx="34">
                  <c:v>1.8219193264974936E-2</c:v>
                </c:pt>
                <c:pt idx="35">
                  <c:v>1.8054851829965884E-2</c:v>
                </c:pt>
                <c:pt idx="36">
                  <c:v>1.7893653096308939E-2</c:v>
                </c:pt>
                <c:pt idx="37">
                  <c:v>1.7735456579661552E-2</c:v>
                </c:pt>
                <c:pt idx="38">
                  <c:v>1.7580131486837264E-2</c:v>
                </c:pt>
                <c:pt idx="39">
                  <c:v>1.7427555823585909E-2</c:v>
                </c:pt>
                <c:pt idx="40">
                  <c:v>1.7277615604116319E-2</c:v>
                </c:pt>
                <c:pt idx="41">
                  <c:v>1.7130204148629771E-2</c:v>
                </c:pt>
                <c:pt idx="42">
                  <c:v>1.6985221457260051E-2</c:v>
                </c:pt>
                <c:pt idx="43">
                  <c:v>1.6842573650573178E-2</c:v>
                </c:pt>
                <c:pt idx="44">
                  <c:v>1.6702172468238168E-2</c:v>
                </c:pt>
                <c:pt idx="45">
                  <c:v>1.6563934818695805E-2</c:v>
                </c:pt>
                <c:pt idx="46">
                  <c:v>1.6427782373669667E-2</c:v>
                </c:pt>
                <c:pt idx="47">
                  <c:v>1.6293641202218656E-2</c:v>
                </c:pt>
                <c:pt idx="48">
                  <c:v>1.6161441439751872E-2</c:v>
                </c:pt>
                <c:pt idx="49">
                  <c:v>1.6031116988037129E-2</c:v>
                </c:pt>
                <c:pt idx="50">
                  <c:v>1.5902605242753682E-2</c:v>
                </c:pt>
                <c:pt idx="51">
                  <c:v>1.5775846845582087E-2</c:v>
                </c:pt>
                <c:pt idx="52">
                  <c:v>1.5650785458202671E-2</c:v>
                </c:pt>
                <c:pt idx="53">
                  <c:v>1.5527367555898968E-2</c:v>
                </c:pt>
                <c:pt idx="54">
                  <c:v>1.5405542238741807E-2</c:v>
                </c:pt>
                <c:pt idx="55">
                  <c:v>1.5285261058571016E-2</c:v>
                </c:pt>
                <c:pt idx="56">
                  <c:v>1.5166477860200667E-2</c:v>
                </c:pt>
                <c:pt idx="57">
                  <c:v>1.5049148635454592E-2</c:v>
                </c:pt>
                <c:pt idx="58">
                  <c:v>1.4933231388796948E-2</c:v>
                </c:pt>
                <c:pt idx="59">
                  <c:v>1.4818686013459668E-2</c:v>
                </c:pt>
                <c:pt idx="60">
                  <c:v>1.4705474177089128E-2</c:v>
                </c:pt>
                <c:pt idx="61">
                  <c:v>1.4593559216039482E-2</c:v>
                </c:pt>
                <c:pt idx="62">
                  <c:v>1.4482906037532689E-2</c:v>
                </c:pt>
                <c:pt idx="63">
                  <c:v>1.4373481028986616E-2</c:v>
                </c:pt>
                <c:pt idx="64">
                  <c:v>1.426525197388436E-2</c:v>
                </c:pt>
                <c:pt idx="65">
                  <c:v>1.4158187973621424E-2</c:v>
                </c:pt>
                <c:pt idx="66">
                  <c:v>1.4052259374823567E-2</c:v>
                </c:pt>
                <c:pt idx="67">
                  <c:v>1.3947437701677836E-2</c:v>
                </c:pt>
                <c:pt idx="68">
                  <c:v>1.3843695592863803E-2</c:v>
                </c:pt>
                <c:pt idx="69">
                  <c:v>1.37410067427112E-2</c:v>
                </c:pt>
                <c:pt idx="70">
                  <c:v>1.3639345846245623E-2</c:v>
                </c:pt>
                <c:pt idx="71">
                  <c:v>1.3538688547815004E-2</c:v>
                </c:pt>
                <c:pt idx="72">
                  <c:v>1.3439011393018035E-2</c:v>
                </c:pt>
                <c:pt idx="73">
                  <c:v>1.3340291783680697E-2</c:v>
                </c:pt>
                <c:pt idx="74">
                  <c:v>1.3242507935649749E-2</c:v>
                </c:pt>
                <c:pt idx="75">
                  <c:v>1.31456388391923E-2</c:v>
                </c:pt>
                <c:pt idx="76">
                  <c:v>1.3049664221808994E-2</c:v>
                </c:pt>
                <c:pt idx="77">
                  <c:v>1.2954564513284699E-2</c:v>
                </c:pt>
                <c:pt idx="78">
                  <c:v>1.286032081281561E-2</c:v>
                </c:pt>
              </c:numCache>
            </c:numRef>
          </c:yVal>
        </c:ser>
        <c:ser>
          <c:idx val="5"/>
          <c:order val="5"/>
          <c:tx>
            <c:v>Mo = 2.5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Tablosu-pi_c'!$N$15:$N$93</c:f>
              <c:numCache>
                <c:formatCode>General</c:formatCode>
                <c:ptCount val="79"/>
                <c:pt idx="0">
                  <c:v>2.7684782608695651E-2</c:v>
                </c:pt>
                <c:pt idx="1">
                  <c:v>2.6278978827399907E-2</c:v>
                </c:pt>
                <c:pt idx="2">
                  <c:v>2.517802850133356E-2</c:v>
                </c:pt>
                <c:pt idx="3">
                  <c:v>2.4259519854264042E-2</c:v>
                </c:pt>
                <c:pt idx="4">
                  <c:v>2.3464334496801763E-2</c:v>
                </c:pt>
                <c:pt idx="5">
                  <c:v>2.2758931613407783E-2</c:v>
                </c:pt>
                <c:pt idx="6">
                  <c:v>2.2122261016726017E-2</c:v>
                </c:pt>
                <c:pt idx="7">
                  <c:v>2.1540157290880563E-2</c:v>
                </c:pt>
                <c:pt idx="8">
                  <c:v>2.1002586434443402E-2</c:v>
                </c:pt>
                <c:pt idx="9">
                  <c:v>2.0502155482314093E-2</c:v>
                </c:pt>
                <c:pt idx="10">
                  <c:v>2.0033244626073404E-2</c:v>
                </c:pt>
                <c:pt idx="11">
                  <c:v>1.9591472125032195E-2</c:v>
                </c:pt>
                <c:pt idx="12">
                  <c:v>1.9173348879500944E-2</c:v>
                </c:pt>
                <c:pt idx="13">
                  <c:v>1.8776046839548987E-2</c:v>
                </c:pt>
                <c:pt idx="14">
                  <c:v>1.8397238728915358E-2</c:v>
                </c:pt>
                <c:pt idx="15">
                  <c:v>1.8034984087479927E-2</c:v>
                </c:pt>
                <c:pt idx="16">
                  <c:v>1.7687646338946456E-2</c:v>
                </c:pt>
                <c:pt idx="17">
                  <c:v>1.7353831201249694E-2</c:v>
                </c:pt>
                <c:pt idx="18">
                  <c:v>1.703234012484715E-2</c:v>
                </c:pt>
                <c:pt idx="19">
                  <c:v>1.6722134531909835E-2</c:v>
                </c:pt>
                <c:pt idx="20">
                  <c:v>1.642230796121498E-2</c:v>
                </c:pt>
                <c:pt idx="21">
                  <c:v>1.6132064094743895E-2</c:v>
                </c:pt>
                <c:pt idx="22">
                  <c:v>1.5850699224852872E-2</c:v>
                </c:pt>
                <c:pt idx="23">
                  <c:v>1.5577588118796792E-2</c:v>
                </c:pt>
                <c:pt idx="24">
                  <c:v>1.531217251403158E-2</c:v>
                </c:pt>
                <c:pt idx="25">
                  <c:v>1.5053951673269802E-2</c:v>
                </c:pt>
                <c:pt idx="26">
                  <c:v>1.4802474568588695E-2</c:v>
                </c:pt>
                <c:pt idx="27">
                  <c:v>1.4557333365989574E-2</c:v>
                </c:pt>
                <c:pt idx="28">
                  <c:v>1.4318157957043961E-2</c:v>
                </c:pt>
                <c:pt idx="29">
                  <c:v>1.408461134035691E-2</c:v>
                </c:pt>
                <c:pt idx="30">
                  <c:v>1.3856385697858171E-2</c:v>
                </c:pt>
                <c:pt idx="31">
                  <c:v>1.3633199043121342E-2</c:v>
                </c:pt>
                <c:pt idx="32">
                  <c:v>1.3414792343649441E-2</c:v>
                </c:pt>
                <c:pt idx="33">
                  <c:v>1.3200927038244102E-2</c:v>
                </c:pt>
                <c:pt idx="34">
                  <c:v>1.2991382885566498E-2</c:v>
                </c:pt>
                <c:pt idx="35">
                  <c:v>1.2785956091805183E-2</c:v>
                </c:pt>
                <c:pt idx="36">
                  <c:v>1.2584457674733996E-2</c:v>
                </c:pt>
                <c:pt idx="37">
                  <c:v>1.2386712028924763E-2</c:v>
                </c:pt>
                <c:pt idx="38">
                  <c:v>1.2192555662894403E-2</c:v>
                </c:pt>
                <c:pt idx="39">
                  <c:v>1.200183608383021E-2</c:v>
                </c:pt>
                <c:pt idx="40">
                  <c:v>1.1814410809493222E-2</c:v>
                </c:pt>
                <c:pt idx="41">
                  <c:v>1.1630146490135036E-2</c:v>
                </c:pt>
                <c:pt idx="42">
                  <c:v>1.1448918125922891E-2</c:v>
                </c:pt>
                <c:pt idx="43">
                  <c:v>1.1270608367564295E-2</c:v>
                </c:pt>
                <c:pt idx="44">
                  <c:v>1.1095106889645533E-2</c:v>
                </c:pt>
                <c:pt idx="45">
                  <c:v>1.092230982771758E-2</c:v>
                </c:pt>
                <c:pt idx="46">
                  <c:v>1.0752119271434912E-2</c:v>
                </c:pt>
                <c:pt idx="47">
                  <c:v>1.0584442807121142E-2</c:v>
                </c:pt>
                <c:pt idx="48">
                  <c:v>1.0419193104037662E-2</c:v>
                </c:pt>
                <c:pt idx="49">
                  <c:v>1.0256287539394233E-2</c:v>
                </c:pt>
                <c:pt idx="50">
                  <c:v>1.0095647857789925E-2</c:v>
                </c:pt>
                <c:pt idx="51">
                  <c:v>9.9371998613254318E-3</c:v>
                </c:pt>
                <c:pt idx="52">
                  <c:v>9.7808731271011567E-3</c:v>
                </c:pt>
                <c:pt idx="53">
                  <c:v>9.6266007492215328E-3</c:v>
                </c:pt>
                <c:pt idx="54">
                  <c:v>9.474319102775082E-3</c:v>
                </c:pt>
                <c:pt idx="55">
                  <c:v>9.3239676275615902E-3</c:v>
                </c:pt>
                <c:pt idx="56">
                  <c:v>9.1754886295986569E-3</c:v>
                </c:pt>
                <c:pt idx="57">
                  <c:v>9.0288270986660646E-3</c:v>
                </c:pt>
                <c:pt idx="58">
                  <c:v>8.8839305403440108E-3</c:v>
                </c:pt>
                <c:pt idx="59">
                  <c:v>8.7407488211724109E-3</c:v>
                </c:pt>
                <c:pt idx="60">
                  <c:v>8.5992340257092306E-3</c:v>
                </c:pt>
                <c:pt idx="61">
                  <c:v>8.459340324397175E-3</c:v>
                </c:pt>
                <c:pt idx="62">
                  <c:v>8.3210238512636814E-3</c:v>
                </c:pt>
                <c:pt idx="63">
                  <c:v>8.184242590581094E-3</c:v>
                </c:pt>
                <c:pt idx="64">
                  <c:v>8.0489562717032705E-3</c:v>
                </c:pt>
                <c:pt idx="65">
                  <c:v>7.9151262713746014E-3</c:v>
                </c:pt>
                <c:pt idx="66">
                  <c:v>7.7827155228772787E-3</c:v>
                </c:pt>
                <c:pt idx="67">
                  <c:v>7.6516884314451169E-3</c:v>
                </c:pt>
                <c:pt idx="68">
                  <c:v>7.5220107954275762E-3</c:v>
                </c:pt>
                <c:pt idx="69">
                  <c:v>7.3936497327368213E-3</c:v>
                </c:pt>
                <c:pt idx="70">
                  <c:v>7.2665736121548512E-3</c:v>
                </c:pt>
                <c:pt idx="71">
                  <c:v>7.1407519891165776E-3</c:v>
                </c:pt>
                <c:pt idx="72">
                  <c:v>7.0161555456203679E-3</c:v>
                </c:pt>
                <c:pt idx="73">
                  <c:v>6.8927560339486944E-3</c:v>
                </c:pt>
                <c:pt idx="74">
                  <c:v>6.7705262239100084E-3</c:v>
                </c:pt>
                <c:pt idx="75">
                  <c:v>6.6494398533382005E-3</c:v>
                </c:pt>
                <c:pt idx="76">
                  <c:v>6.5294715816090641E-3</c:v>
                </c:pt>
                <c:pt idx="77">
                  <c:v>6.4105969459536975E-3</c:v>
                </c:pt>
                <c:pt idx="78">
                  <c:v>6.2927923203673379E-3</c:v>
                </c:pt>
              </c:numCache>
            </c:numRef>
          </c:yVal>
        </c:ser>
        <c:ser>
          <c:idx val="6"/>
          <c:order val="6"/>
          <c:tx>
            <c:v>Mo = 3.0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Tablosu-pi_c'!$O$15:$O$93</c:f>
              <c:numCache>
                <c:formatCode>General</c:formatCode>
                <c:ptCount val="79"/>
                <c:pt idx="0">
                  <c:v>2.4886956521739133E-2</c:v>
                </c:pt>
                <c:pt idx="1">
                  <c:v>2.3137511816126645E-2</c:v>
                </c:pt>
                <c:pt idx="2">
                  <c:v>2.1767440299244083E-2</c:v>
                </c:pt>
                <c:pt idx="3">
                  <c:v>2.0624407316224239E-2</c:v>
                </c:pt>
                <c:pt idx="4">
                  <c:v>1.9634843315826732E-2</c:v>
                </c:pt>
                <c:pt idx="5">
                  <c:v>1.8757008616492005E-2</c:v>
                </c:pt>
                <c:pt idx="6">
                  <c:v>1.7964707429510254E-2</c:v>
                </c:pt>
                <c:pt idx="7">
                  <c:v>1.7240311681791468E-2</c:v>
                </c:pt>
                <c:pt idx="8">
                  <c:v>1.6571334616002992E-2</c:v>
                </c:pt>
                <c:pt idx="9">
                  <c:v>1.5948576097797637E-2</c:v>
                </c:pt>
                <c:pt idx="10">
                  <c:v>1.5365042587809222E-2</c:v>
                </c:pt>
                <c:pt idx="11">
                  <c:v>1.4815281253180164E-2</c:v>
                </c:pt>
                <c:pt idx="12">
                  <c:v>1.4294950103185718E-2</c:v>
                </c:pt>
                <c:pt idx="13">
                  <c:v>1.3800529786801061E-2</c:v>
                </c:pt>
                <c:pt idx="14">
                  <c:v>1.3329124138012544E-2</c:v>
                </c:pt>
                <c:pt idx="15">
                  <c:v>1.2878318362004008E-2</c:v>
                </c:pt>
                <c:pt idx="16">
                  <c:v>1.2446075830495684E-2</c:v>
                </c:pt>
                <c:pt idx="17">
                  <c:v>1.2030661436917495E-2</c:v>
                </c:pt>
                <c:pt idx="18">
                  <c:v>1.1630583652949885E-2</c:v>
                </c:pt>
                <c:pt idx="19">
                  <c:v>1.1244550026183452E-2</c:v>
                </c:pt>
                <c:pt idx="20">
                  <c:v>1.0871432515985407E-2</c:v>
                </c:pt>
                <c:pt idx="21">
                  <c:v>1.0510240148821388E-2</c:v>
                </c:pt>
                <c:pt idx="22">
                  <c:v>1.0160097199623672E-2</c:v>
                </c:pt>
                <c:pt idx="23">
                  <c:v>9.8202256009761024E-3</c:v>
                </c:pt>
                <c:pt idx="24">
                  <c:v>9.4899306261571788E-3</c:v>
                </c:pt>
                <c:pt idx="25">
                  <c:v>9.168589135431407E-3</c:v>
                </c:pt>
                <c:pt idx="26">
                  <c:v>8.8556398496060298E-3</c:v>
                </c:pt>
                <c:pt idx="27">
                  <c:v>8.5505752419271219E-3</c:v>
                </c:pt>
                <c:pt idx="28">
                  <c:v>8.2529347330170307E-3</c:v>
                </c:pt>
                <c:pt idx="29">
                  <c:v>7.9622989433620322E-3</c:v>
                </c:pt>
                <c:pt idx="30">
                  <c:v>7.6782848104747156E-3</c:v>
                </c:pt>
                <c:pt idx="31">
                  <c:v>7.4005414179133273E-3</c:v>
                </c:pt>
                <c:pt idx="32">
                  <c:v>7.1287464141260694E-3</c:v>
                </c:pt>
                <c:pt idx="33">
                  <c:v>6.8626029229549796E-3</c:v>
                </c:pt>
                <c:pt idx="34">
                  <c:v>6.6018368662895148E-3</c:v>
                </c:pt>
                <c:pt idx="35">
                  <c:v>6.3461946340532139E-3</c:v>
                </c:pt>
                <c:pt idx="36">
                  <c:v>6.0954410483646275E-3</c:v>
                </c:pt>
                <c:pt idx="37">
                  <c:v>5.849357578024246E-3</c:v>
                </c:pt>
                <c:pt idx="38">
                  <c:v>5.6077407669642438E-3</c:v>
                </c:pt>
                <c:pt idx="39">
                  <c:v>5.3704008463510301E-3</c:v>
                </c:pt>
                <c:pt idx="40">
                  <c:v>5.1371605049538877E-3</c:v>
                </c:pt>
                <c:pt idx="41">
                  <c:v>4.9078537964192554E-3</c:v>
                </c:pt>
                <c:pt idx="42">
                  <c:v>4.6823251653996924E-3</c:v>
                </c:pt>
                <c:pt idx="43">
                  <c:v>4.4604285772201118E-3</c:v>
                </c:pt>
                <c:pt idx="44">
                  <c:v>4.2420267380323179E-3</c:v>
                </c:pt>
                <c:pt idx="45">
                  <c:v>4.0269903942997554E-3</c:v>
                </c:pt>
                <c:pt idx="46">
                  <c:v>3.8151977020368737E-3</c:v>
                </c:pt>
                <c:pt idx="47">
                  <c:v>3.6065336575575226E-3</c:v>
                </c:pt>
                <c:pt idx="48">
                  <c:v>3.4008895826091894E-3</c:v>
                </c:pt>
                <c:pt idx="49">
                  <c:v>3.1981626577195928E-3</c:v>
                </c:pt>
                <c:pt idx="50">
                  <c:v>2.9982554983897839E-3</c:v>
                </c:pt>
                <c:pt idx="51">
                  <c:v>2.8010757694561937E-3</c:v>
                </c:pt>
                <c:pt idx="52">
                  <c:v>2.606535833532654E-3</c:v>
                </c:pt>
                <c:pt idx="53">
                  <c:v>2.4145524299491196E-3</c:v>
                </c:pt>
                <c:pt idx="54">
                  <c:v>2.2250463810379812E-3</c:v>
                </c:pt>
                <c:pt idx="55">
                  <c:v>2.0379423229945261E-3</c:v>
                </c:pt>
                <c:pt idx="56">
                  <c:v>1.8531684588628718E-3</c:v>
                </c:pt>
                <c:pt idx="57">
                  <c:v>1.670656331480089E-3</c:v>
                </c:pt>
                <c:pt idx="58">
                  <c:v>1.4903406144570874E-3</c:v>
                </c:pt>
                <c:pt idx="59">
                  <c:v>1.312158919487987E-3</c:v>
                </c:pt>
                <c:pt idx="60">
                  <c:v>1.1360516184671431E-3</c:v>
                </c:pt>
                <c:pt idx="61">
                  <c:v>9.6196167905658408E-4</c:v>
                </c:pt>
                <c:pt idx="62">
                  <c:v>7.8983451249046077E-4</c:v>
                </c:pt>
                <c:pt idx="63">
                  <c:v>6.1961783252990226E-4</c:v>
                </c:pt>
                <c:pt idx="64">
                  <c:v>4.5126152459305742E-4</c:v>
                </c:pt>
                <c:pt idx="65">
                  <c:v>2.8471752418404912E-4</c:v>
                </c:pt>
                <c:pt idx="66">
                  <c:v>1.1993970383182474E-4</c:v>
                </c:pt>
                <c:pt idx="67">
                  <c:v>-4.3116232172640947E-5</c:v>
                </c:pt>
                <c:pt idx="68">
                  <c:v>-2.0449284588336413E-4</c:v>
                </c:pt>
                <c:pt idx="69">
                  <c:v>-3.6423105723185203E-4</c:v>
                </c:pt>
                <c:pt idx="70">
                  <c:v>-5.22370229511641E-4</c:v>
                </c:pt>
                <c:pt idx="71">
                  <c:v>-6.7894824929260096E-4</c:v>
                </c:pt>
                <c:pt idx="72">
                  <c:v>-8.3400160119899902E-4</c:v>
                </c:pt>
                <c:pt idx="73">
                  <c:v>-9.875654379459674E-4</c:v>
                </c:pt>
                <c:pt idx="74">
                  <c:v>-1.1396736459941125E-3</c:v>
                </c:pt>
                <c:pt idx="75">
                  <c:v>-1.2903589071501425E-3</c:v>
                </c:pt>
                <c:pt idx="76">
                  <c:v>-1.4396527564130622E-3</c:v>
                </c:pt>
                <c:pt idx="77">
                  <c:v>-1.5875856363397468E-3</c:v>
                </c:pt>
                <c:pt idx="78">
                  <c:v>-1.7341869481805466E-3</c:v>
                </c:pt>
              </c:numCache>
            </c:numRef>
          </c:yVal>
        </c:ser>
        <c:axId val="93270784"/>
        <c:axId val="93272704"/>
      </c:scatterChart>
      <c:valAx>
        <c:axId val="93270784"/>
        <c:scaling>
          <c:orientation val="minMax"/>
          <c:max val="40"/>
        </c:scaling>
        <c:axPos val="b"/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Symbol"/>
                  </a:rPr>
                  <a:t>p</a:t>
                </a:r>
                <a:r>
                  <a:rPr lang="en-US" sz="1125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0.5016648168701443"/>
              <c:y val="0.913539967373572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72704"/>
        <c:crosses val="autoZero"/>
        <c:crossBetween val="midCat"/>
      </c:valAx>
      <c:valAx>
        <c:axId val="93272704"/>
        <c:scaling>
          <c:orientation val="minMax"/>
          <c:max val="3.5000000000000003E-2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f</a:t>
                </a:r>
              </a:p>
            </c:rich>
          </c:tx>
          <c:layout>
            <c:manualLayout>
              <c:xMode val="edge"/>
              <c:yMode val="edge"/>
              <c:x val="0.23751387347391786"/>
              <c:y val="0.45676998368678629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70784"/>
        <c:crosses val="autoZero"/>
        <c:crossBetween val="midCat"/>
        <c:majorUnit val="5.000000000000000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77691453940064"/>
          <c:y val="0.6150081566068516"/>
          <c:w val="9.1009988901220862E-2"/>
          <c:h val="0.230016313213703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Ideal turbojet başarımının kompresör basınç oranı ile değişimi: 
verimler</a:t>
            </a:r>
          </a:p>
        </c:rich>
      </c:tx>
      <c:layout>
        <c:manualLayout>
          <c:xMode val="edge"/>
          <c:yMode val="edge"/>
          <c:x val="0.25527192008879024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745837957824638"/>
          <c:y val="9.6247960848287115E-2"/>
          <c:w val="0.44173140954495005"/>
          <c:h val="0.76835236541598695"/>
        </c:manualLayout>
      </c:layout>
      <c:scatterChart>
        <c:scatterStyle val="lineMarker"/>
        <c:ser>
          <c:idx val="0"/>
          <c:order val="0"/>
          <c:tx>
            <c:v>Mo = 1, eta_T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Tablosu-pi_c'!$T$15:$T$93</c:f>
              <c:numCache>
                <c:formatCode>General</c:formatCode>
                <c:ptCount val="79"/>
                <c:pt idx="0">
                  <c:v>0.16666666666666663</c:v>
                </c:pt>
                <c:pt idx="1">
                  <c:v>0.2578238985914254</c:v>
                </c:pt>
                <c:pt idx="2">
                  <c:v>0.31638720332696835</c:v>
                </c:pt>
                <c:pt idx="3">
                  <c:v>0.35861085049441599</c:v>
                </c:pt>
                <c:pt idx="4">
                  <c:v>0.39116670363063621</c:v>
                </c:pt>
                <c:pt idx="5">
                  <c:v>0.41739964988649125</c:v>
                </c:pt>
                <c:pt idx="6">
                  <c:v>0.43920825306985156</c:v>
                </c:pt>
                <c:pt idx="7">
                  <c:v>0.45776617323142532</c:v>
                </c:pt>
                <c:pt idx="8">
                  <c:v>0.47384580370090057</c:v>
                </c:pt>
                <c:pt idx="9">
                  <c:v>0.48798043423634807</c:v>
                </c:pt>
                <c:pt idx="10">
                  <c:v>0.50055252107353421</c:v>
                </c:pt>
                <c:pt idx="11">
                  <c:v>0.51184494052132479</c:v>
                </c:pt>
                <c:pt idx="12">
                  <c:v>0.52207233437946021</c:v>
                </c:pt>
                <c:pt idx="13">
                  <c:v>0.53140111582116711</c:v>
                </c:pt>
                <c:pt idx="14">
                  <c:v>0.5399627026359114</c:v>
                </c:pt>
                <c:pt idx="15">
                  <c:v>0.54786254078642005</c:v>
                </c:pt>
                <c:pt idx="16">
                  <c:v>0.55518642067841739</c:v>
                </c:pt>
                <c:pt idx="17">
                  <c:v>0.56200500033781509</c:v>
                </c:pt>
                <c:pt idx="18">
                  <c:v>0.56837711006406577</c:v>
                </c:pt>
                <c:pt idx="19">
                  <c:v>0.57435221004933634</c:v>
                </c:pt>
                <c:pt idx="20">
                  <c:v>0.5799722472363984</c:v>
                </c:pt>
                <c:pt idx="21">
                  <c:v>0.5852730783536042</c:v>
                </c:pt>
                <c:pt idx="22">
                  <c:v>0.59028557456774045</c:v>
                </c:pt>
                <c:pt idx="23">
                  <c:v>0.59503648903231188</c:v>
                </c:pt>
                <c:pt idx="24">
                  <c:v>0.59954914549563121</c:v>
                </c:pt>
                <c:pt idx="25">
                  <c:v>0.60384399021461688</c:v>
                </c:pt>
                <c:pt idx="26">
                  <c:v>0.60793903827727513</c:v>
                </c:pt>
                <c:pt idx="27">
                  <c:v>0.61185023751986956</c:v>
                </c:pt>
                <c:pt idx="28">
                  <c:v>0.61559176752237521</c:v>
                </c:pt>
                <c:pt idx="29">
                  <c:v>0.61917628700638416</c:v>
                </c:pt>
                <c:pt idx="30">
                  <c:v>0.6226151398900388</c:v>
                </c:pt>
                <c:pt idx="31">
                  <c:v>0.62591852796460667</c:v>
                </c:pt>
                <c:pt idx="32">
                  <c:v>0.62909565643163901</c:v>
                </c:pt>
                <c:pt idx="33">
                  <c:v>0.63215485722694353</c:v>
                </c:pt>
                <c:pt idx="34">
                  <c:v>0.63510369405019773</c:v>
                </c:pt>
                <c:pt idx="35">
                  <c:v>0.63794905223953191</c:v>
                </c:pt>
                <c:pt idx="36">
                  <c:v>0.64069721602255625</c:v>
                </c:pt>
                <c:pt idx="37">
                  <c:v>0.64335393519785833</c:v>
                </c:pt>
                <c:pt idx="38">
                  <c:v>0.64592448292335969</c:v>
                </c:pt>
                <c:pt idx="39">
                  <c:v>0.64841370598731518</c:v>
                </c:pt>
                <c:pt idx="40">
                  <c:v>0.65082606869695803</c:v>
                </c:pt>
                <c:pt idx="41">
                  <c:v>0.65316569132581559</c:v>
                </c:pt>
                <c:pt idx="42">
                  <c:v>0.65543638390358261</c:v>
                </c:pt>
                <c:pt idx="43">
                  <c:v>0.65764167600447454</c:v>
                </c:pt>
                <c:pt idx="44">
                  <c:v>0.6597848430852522</c:v>
                </c:pt>
                <c:pt idx="45">
                  <c:v>0.66186892983799583</c:v>
                </c:pt>
                <c:pt idx="46">
                  <c:v>0.66389677095156252</c:v>
                </c:pt>
                <c:pt idx="47">
                  <c:v>0.66587100961664991</c:v>
                </c:pt>
                <c:pt idx="48">
                  <c:v>0.6677941140602186</c:v>
                </c:pt>
                <c:pt idx="49">
                  <c:v>0.66966839235391284</c:v>
                </c:pt>
                <c:pt idx="50">
                  <c:v>0.67149600570659584</c:v>
                </c:pt>
                <c:pt idx="51">
                  <c:v>0.67327898042202983</c:v>
                </c:pt>
                <c:pt idx="52">
                  <c:v>0.67501921867814252</c:v>
                </c:pt>
                <c:pt idx="53">
                  <c:v>0.67671850826345425</c:v>
                </c:pt>
                <c:pt idx="54">
                  <c:v>0.67837853138849158</c:v>
                </c:pt>
                <c:pt idx="55">
                  <c:v>0.68000087267484832</c:v>
                </c:pt>
                <c:pt idx="56">
                  <c:v>0.68158702641158198</c:v>
                </c:pt>
                <c:pt idx="57">
                  <c:v>0.68313840315748875</c:v>
                </c:pt>
                <c:pt idx="58">
                  <c:v>0.68465633575820073</c:v>
                </c:pt>
                <c:pt idx="59">
                  <c:v>0.6861420848387707</c:v>
                </c:pt>
                <c:pt idx="60">
                  <c:v>0.68759684382523156</c:v>
                </c:pt>
                <c:pt idx="61">
                  <c:v>0.68902174354240353</c:v>
                </c:pt>
                <c:pt idx="62">
                  <c:v>0.69041785642980225</c:v>
                </c:pt>
                <c:pt idx="63">
                  <c:v>0.69178620041279038</c:v>
                </c:pt>
                <c:pt idx="64">
                  <c:v>0.69312774246198439</c:v>
                </c:pt>
                <c:pt idx="65">
                  <c:v>0.69444340187032849</c:v>
                </c:pt>
                <c:pt idx="66">
                  <c:v>0.69573405327406934</c:v>
                </c:pt>
                <c:pt idx="67">
                  <c:v>0.69700052944108726</c:v>
                </c:pt>
                <c:pt idx="68">
                  <c:v>0.6982436238475842</c:v>
                </c:pt>
                <c:pt idx="69">
                  <c:v>0.69946409306196011</c:v>
                </c:pt>
                <c:pt idx="70">
                  <c:v>0.70066265895279711</c:v>
                </c:pt>
                <c:pt idx="71">
                  <c:v>0.70184001073617208</c:v>
                </c:pt>
                <c:pt idx="72">
                  <c:v>0.70299680687601362</c:v>
                </c:pt>
                <c:pt idx="73">
                  <c:v>0.70413367684987771</c:v>
                </c:pt>
                <c:pt idx="74">
                  <c:v>0.70525122279132835</c:v>
                </c:pt>
                <c:pt idx="75">
                  <c:v>0.70635002101904243</c:v>
                </c:pt>
                <c:pt idx="76">
                  <c:v>0.70743062346181207</c:v>
                </c:pt>
                <c:pt idx="77">
                  <c:v>0.70849355898776178</c:v>
                </c:pt>
                <c:pt idx="78">
                  <c:v>0.7095393346453458</c:v>
                </c:pt>
              </c:numCache>
            </c:numRef>
          </c:yVal>
        </c:ser>
        <c:ser>
          <c:idx val="1"/>
          <c:order val="1"/>
          <c:tx>
            <c:v>Mo = 2, eta_T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Tablosu-pi_c'!$U$15:$U$93</c:f>
              <c:numCache>
                <c:formatCode>General</c:formatCode>
                <c:ptCount val="79"/>
                <c:pt idx="0">
                  <c:v>0.44444444444444442</c:v>
                </c:pt>
                <c:pt idx="1">
                  <c:v>0.50521593239428353</c:v>
                </c:pt>
                <c:pt idx="2">
                  <c:v>0.54425813555131208</c:v>
                </c:pt>
                <c:pt idx="3">
                  <c:v>0.57240723366294399</c:v>
                </c:pt>
                <c:pt idx="4">
                  <c:v>0.5941111357537574</c:v>
                </c:pt>
                <c:pt idx="5">
                  <c:v>0.61159976659099413</c:v>
                </c:pt>
                <c:pt idx="6">
                  <c:v>0.626138835379901</c:v>
                </c:pt>
                <c:pt idx="7">
                  <c:v>0.63851078215428347</c:v>
                </c:pt>
                <c:pt idx="8">
                  <c:v>0.64923053580060031</c:v>
                </c:pt>
                <c:pt idx="9">
                  <c:v>0.65865362282423201</c:v>
                </c:pt>
                <c:pt idx="10">
                  <c:v>0.66703501404902288</c:v>
                </c:pt>
                <c:pt idx="11">
                  <c:v>0.67456329368088319</c:v>
                </c:pt>
                <c:pt idx="12">
                  <c:v>0.68138155625297347</c:v>
                </c:pt>
                <c:pt idx="13">
                  <c:v>0.68760074388077808</c:v>
                </c:pt>
                <c:pt idx="14">
                  <c:v>0.69330846842394089</c:v>
                </c:pt>
                <c:pt idx="15">
                  <c:v>0.69857502719094666</c:v>
                </c:pt>
                <c:pt idx="16">
                  <c:v>0.70345761378561156</c:v>
                </c:pt>
                <c:pt idx="17">
                  <c:v>0.70800333355854339</c:v>
                </c:pt>
                <c:pt idx="18">
                  <c:v>0.71225140670937703</c:v>
                </c:pt>
                <c:pt idx="19">
                  <c:v>0.71623480669955764</c:v>
                </c:pt>
                <c:pt idx="20">
                  <c:v>0.71998149815759893</c:v>
                </c:pt>
                <c:pt idx="21">
                  <c:v>0.72351538556906947</c:v>
                </c:pt>
                <c:pt idx="22">
                  <c:v>0.72685704971182696</c:v>
                </c:pt>
                <c:pt idx="23">
                  <c:v>0.73002432602154121</c:v>
                </c:pt>
                <c:pt idx="24">
                  <c:v>0.73303276366375414</c:v>
                </c:pt>
                <c:pt idx="25">
                  <c:v>0.73589599347641133</c:v>
                </c:pt>
                <c:pt idx="26">
                  <c:v>0.73862602551818335</c:v>
                </c:pt>
                <c:pt idx="27">
                  <c:v>0.74123349167991304</c:v>
                </c:pt>
                <c:pt idx="28">
                  <c:v>0.74372784501491684</c:v>
                </c:pt>
                <c:pt idx="29">
                  <c:v>0.74611752467092274</c:v>
                </c:pt>
                <c:pt idx="30">
                  <c:v>0.74841009326002583</c:v>
                </c:pt>
                <c:pt idx="31">
                  <c:v>0.75061235197640441</c:v>
                </c:pt>
                <c:pt idx="32">
                  <c:v>0.7527304376210926</c:v>
                </c:pt>
                <c:pt idx="33">
                  <c:v>0.75476990481796224</c:v>
                </c:pt>
                <c:pt idx="34">
                  <c:v>0.75673579603346519</c:v>
                </c:pt>
                <c:pt idx="35">
                  <c:v>0.7586327014930212</c:v>
                </c:pt>
                <c:pt idx="36">
                  <c:v>0.76046481068170413</c:v>
                </c:pt>
                <c:pt idx="37">
                  <c:v>0.76223595679857226</c:v>
                </c:pt>
                <c:pt idx="38">
                  <c:v>0.76394965528223979</c:v>
                </c:pt>
                <c:pt idx="39">
                  <c:v>0.76560913732487679</c:v>
                </c:pt>
                <c:pt idx="40">
                  <c:v>0.76721737913130528</c:v>
                </c:pt>
                <c:pt idx="41">
                  <c:v>0.76877712755054373</c:v>
                </c:pt>
                <c:pt idx="42">
                  <c:v>0.77029092260238841</c:v>
                </c:pt>
                <c:pt idx="43">
                  <c:v>0.77176111733631636</c:v>
                </c:pt>
                <c:pt idx="44">
                  <c:v>0.77318989539016814</c:v>
                </c:pt>
                <c:pt idx="45">
                  <c:v>0.77457928655866382</c:v>
                </c:pt>
                <c:pt idx="46">
                  <c:v>0.77593118063437494</c:v>
                </c:pt>
                <c:pt idx="47">
                  <c:v>0.77724733974443327</c:v>
                </c:pt>
                <c:pt idx="48">
                  <c:v>0.77852940937347892</c:v>
                </c:pt>
                <c:pt idx="49">
                  <c:v>0.77977892823594186</c:v>
                </c:pt>
                <c:pt idx="50">
                  <c:v>0.78099733713773056</c:v>
                </c:pt>
                <c:pt idx="51">
                  <c:v>0.78218598694801988</c:v>
                </c:pt>
                <c:pt idx="52">
                  <c:v>0.78334614578542827</c:v>
                </c:pt>
                <c:pt idx="53">
                  <c:v>0.78447900550896943</c:v>
                </c:pt>
                <c:pt idx="54">
                  <c:v>0.78558568759232772</c:v>
                </c:pt>
                <c:pt idx="55">
                  <c:v>0.78666724844989888</c:v>
                </c:pt>
                <c:pt idx="56">
                  <c:v>0.78772468427438791</c:v>
                </c:pt>
                <c:pt idx="57">
                  <c:v>0.78875893543832576</c:v>
                </c:pt>
                <c:pt idx="58">
                  <c:v>0.78977089050546723</c:v>
                </c:pt>
                <c:pt idx="59">
                  <c:v>0.79076138989251388</c:v>
                </c:pt>
                <c:pt idx="60">
                  <c:v>0.79173122921682104</c:v>
                </c:pt>
                <c:pt idx="61">
                  <c:v>0.79268116236160235</c:v>
                </c:pt>
                <c:pt idx="62">
                  <c:v>0.79361190428653483</c:v>
                </c:pt>
                <c:pt idx="63">
                  <c:v>0.79452413360852692</c:v>
                </c:pt>
                <c:pt idx="64">
                  <c:v>0.79541849497465622</c:v>
                </c:pt>
                <c:pt idx="65">
                  <c:v>0.7962956012468857</c:v>
                </c:pt>
                <c:pt idx="66">
                  <c:v>0.79715603551604619</c:v>
                </c:pt>
                <c:pt idx="67">
                  <c:v>0.79800035296072491</c:v>
                </c:pt>
                <c:pt idx="68">
                  <c:v>0.79882908256505614</c:v>
                </c:pt>
                <c:pt idx="69">
                  <c:v>0.79964272870797337</c:v>
                </c:pt>
                <c:pt idx="70">
                  <c:v>0.800441772635198</c:v>
                </c:pt>
                <c:pt idx="71">
                  <c:v>0.80122667382411472</c:v>
                </c:pt>
                <c:pt idx="72">
                  <c:v>0.80199787125067579</c:v>
                </c:pt>
                <c:pt idx="73">
                  <c:v>0.80275578456658514</c:v>
                </c:pt>
                <c:pt idx="74">
                  <c:v>0.80350081519421879</c:v>
                </c:pt>
                <c:pt idx="75">
                  <c:v>0.80423334734602836</c:v>
                </c:pt>
                <c:pt idx="76">
                  <c:v>0.80495374897454131</c:v>
                </c:pt>
                <c:pt idx="77">
                  <c:v>0.80566237265850782</c:v>
                </c:pt>
                <c:pt idx="78">
                  <c:v>0.80635955643023061</c:v>
                </c:pt>
              </c:numCache>
            </c:numRef>
          </c:yVal>
        </c:ser>
        <c:ser>
          <c:idx val="2"/>
          <c:order val="2"/>
          <c:tx>
            <c:v>Mo = 3, eta_T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Tablosu-pi_c'!$V$15:$V$93</c:f>
              <c:numCache>
                <c:formatCode>General</c:formatCode>
                <c:ptCount val="79"/>
                <c:pt idx="0">
                  <c:v>0.64285714285714279</c:v>
                </c:pt>
                <c:pt idx="1">
                  <c:v>0.68192452796775371</c:v>
                </c:pt>
                <c:pt idx="2">
                  <c:v>0.70702308714012929</c:v>
                </c:pt>
                <c:pt idx="3">
                  <c:v>0.72511893592617827</c:v>
                </c:pt>
                <c:pt idx="4">
                  <c:v>0.73907144441312977</c:v>
                </c:pt>
                <c:pt idx="5">
                  <c:v>0.75031413566563909</c:v>
                </c:pt>
                <c:pt idx="6">
                  <c:v>0.75966067988707919</c:v>
                </c:pt>
                <c:pt idx="7">
                  <c:v>0.76761407424203942</c:v>
                </c:pt>
                <c:pt idx="8">
                  <c:v>0.77450534444324304</c:v>
                </c:pt>
                <c:pt idx="9">
                  <c:v>0.78056304324414916</c:v>
                </c:pt>
                <c:pt idx="10">
                  <c:v>0.7859510804600861</c:v>
                </c:pt>
                <c:pt idx="11">
                  <c:v>0.79079068879485348</c:v>
                </c:pt>
                <c:pt idx="12">
                  <c:v>0.79517385759119719</c:v>
                </c:pt>
                <c:pt idx="13">
                  <c:v>0.7991719067805001</c:v>
                </c:pt>
                <c:pt idx="14">
                  <c:v>0.80284115827253344</c:v>
                </c:pt>
                <c:pt idx="15">
                  <c:v>0.80622680319418005</c:v>
                </c:pt>
                <c:pt idx="16">
                  <c:v>0.8093656088621789</c:v>
                </c:pt>
                <c:pt idx="17">
                  <c:v>0.81228785728763508</c:v>
                </c:pt>
                <c:pt idx="18">
                  <c:v>0.81501876145602814</c:v>
                </c:pt>
                <c:pt idx="19">
                  <c:v>0.81757951859257272</c:v>
                </c:pt>
                <c:pt idx="20">
                  <c:v>0.81998810595845639</c:v>
                </c:pt>
                <c:pt idx="21">
                  <c:v>0.82225989072297323</c:v>
                </c:pt>
                <c:pt idx="22">
                  <c:v>0.82440810338617454</c:v>
                </c:pt>
                <c:pt idx="23">
                  <c:v>0.82644420958527653</c:v>
                </c:pt>
                <c:pt idx="24">
                  <c:v>0.82837820521241334</c:v>
                </c:pt>
                <c:pt idx="25">
                  <c:v>0.83021885294912157</c:v>
                </c:pt>
                <c:pt idx="26">
                  <c:v>0.8319738735474036</c:v>
                </c:pt>
                <c:pt idx="27">
                  <c:v>0.83365010179422983</c:v>
                </c:pt>
                <c:pt idx="28">
                  <c:v>0.83525361465244652</c:v>
                </c:pt>
                <c:pt idx="29">
                  <c:v>0.83678983728845036</c:v>
                </c:pt>
                <c:pt idx="30">
                  <c:v>0.83826363138144511</c:v>
                </c:pt>
                <c:pt idx="31">
                  <c:v>0.83967936912768859</c:v>
                </c:pt>
                <c:pt idx="32">
                  <c:v>0.84104099561355961</c:v>
                </c:pt>
                <c:pt idx="33">
                  <c:v>0.84235208166869002</c:v>
                </c:pt>
                <c:pt idx="34">
                  <c:v>0.84361586887865614</c:v>
                </c:pt>
                <c:pt idx="35">
                  <c:v>0.8448353081026565</c:v>
                </c:pt>
                <c:pt idx="36">
                  <c:v>0.84601309258109558</c:v>
                </c:pt>
                <c:pt idx="37">
                  <c:v>0.84715168651336792</c:v>
                </c:pt>
                <c:pt idx="38">
                  <c:v>0.84825334982429701</c:v>
                </c:pt>
                <c:pt idx="39">
                  <c:v>0.84932015970884933</c:v>
                </c:pt>
                <c:pt idx="40">
                  <c:v>0.85035402944155347</c:v>
                </c:pt>
                <c:pt idx="41">
                  <c:v>0.85135672485392089</c:v>
                </c:pt>
                <c:pt idx="42">
                  <c:v>0.85232987881582112</c:v>
                </c:pt>
                <c:pt idx="43">
                  <c:v>0.85327500400191769</c:v>
                </c:pt>
                <c:pt idx="44">
                  <c:v>0.85419350417939377</c:v>
                </c:pt>
                <c:pt idx="45">
                  <c:v>0.85508668421628387</c:v>
                </c:pt>
                <c:pt idx="46">
                  <c:v>0.85595575897924103</c:v>
                </c:pt>
                <c:pt idx="47">
                  <c:v>0.85680186126427849</c:v>
                </c:pt>
                <c:pt idx="48">
                  <c:v>0.8576260488829508</c:v>
                </c:pt>
                <c:pt idx="49">
                  <c:v>0.8584293110088197</c:v>
                </c:pt>
                <c:pt idx="50">
                  <c:v>0.85921257387425531</c:v>
                </c:pt>
                <c:pt idx="51">
                  <c:v>0.85997670589515562</c:v>
                </c:pt>
                <c:pt idx="52">
                  <c:v>0.86072252229063251</c:v>
                </c:pt>
                <c:pt idx="53">
                  <c:v>0.86145078925576613</c:v>
                </c:pt>
                <c:pt idx="54">
                  <c:v>0.86216222773792495</c:v>
                </c:pt>
                <c:pt idx="55">
                  <c:v>0.86285751686064927</c:v>
                </c:pt>
                <c:pt idx="56">
                  <c:v>0.8635372970335351</c:v>
                </c:pt>
                <c:pt idx="57">
                  <c:v>0.86420217278178091</c:v>
                </c:pt>
                <c:pt idx="58">
                  <c:v>0.86485271532494323</c:v>
                </c:pt>
                <c:pt idx="59">
                  <c:v>0.86548946493090173</c:v>
                </c:pt>
                <c:pt idx="60">
                  <c:v>0.86611293306795645</c:v>
                </c:pt>
                <c:pt idx="61">
                  <c:v>0.8667236043753157</c:v>
                </c:pt>
                <c:pt idx="62">
                  <c:v>0.86732193846991523</c:v>
                </c:pt>
                <c:pt idx="63">
                  <c:v>0.86790837160548151</c:v>
                </c:pt>
                <c:pt idx="64">
                  <c:v>0.86848331819799329</c:v>
                </c:pt>
                <c:pt idx="65">
                  <c:v>0.86904717223014083</c:v>
                </c:pt>
                <c:pt idx="66">
                  <c:v>0.86960030854602977</c:v>
                </c:pt>
                <c:pt idx="67">
                  <c:v>0.87014308404618024</c:v>
                </c:pt>
                <c:pt idx="68">
                  <c:v>0.87067583879182175</c:v>
                </c:pt>
                <c:pt idx="69">
                  <c:v>0.87119889702655429</c:v>
                </c:pt>
                <c:pt idx="70">
                  <c:v>0.87171256812262732</c:v>
                </c:pt>
                <c:pt idx="71">
                  <c:v>0.87221714745835943</c:v>
                </c:pt>
                <c:pt idx="72">
                  <c:v>0.87271291723257727</c:v>
                </c:pt>
                <c:pt idx="73">
                  <c:v>0.87320014722137618</c:v>
                </c:pt>
                <c:pt idx="74">
                  <c:v>0.87367909548199785</c:v>
                </c:pt>
                <c:pt idx="75">
                  <c:v>0.87415000900816109</c:v>
                </c:pt>
                <c:pt idx="76">
                  <c:v>0.87461312434077665</c:v>
                </c:pt>
                <c:pt idx="77">
                  <c:v>0.87506866813761219</c:v>
                </c:pt>
                <c:pt idx="78">
                  <c:v>0.8755168577051482</c:v>
                </c:pt>
              </c:numCache>
            </c:numRef>
          </c:yVal>
        </c:ser>
        <c:ser>
          <c:idx val="3"/>
          <c:order val="3"/>
          <c:tx>
            <c:v>Mo = 1, eta_P</c:v>
          </c:tx>
          <c:spPr>
            <a:ln w="12700">
              <a:solidFill>
                <a:srgbClr val="00FFFF"/>
              </a:solidFill>
              <a:prstDash val="lgDashDot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Tablosu-pi_c'!$W$15:$W$93</c:f>
              <c:numCache>
                <c:formatCode>General</c:formatCode>
                <c:ptCount val="79"/>
                <c:pt idx="0">
                  <c:v>0.5662757183948578</c:v>
                </c:pt>
                <c:pt idx="1">
                  <c:v>0.49630924959646511</c:v>
                </c:pt>
                <c:pt idx="2">
                  <c:v>0.46569671076445912</c:v>
                </c:pt>
                <c:pt idx="3">
                  <c:v>0.44805982869608679</c:v>
                </c:pt>
                <c:pt idx="4">
                  <c:v>0.43646773835194252</c:v>
                </c:pt>
                <c:pt idx="5">
                  <c:v>0.42823154295788068</c:v>
                </c:pt>
                <c:pt idx="6">
                  <c:v>0.42207119470461379</c:v>
                </c:pt>
                <c:pt idx="7">
                  <c:v>0.41729323328525886</c:v>
                </c:pt>
                <c:pt idx="8">
                  <c:v>0.4134866483817986</c:v>
                </c:pt>
                <c:pt idx="9">
                  <c:v>0.41039111519000626</c:v>
                </c:pt>
                <c:pt idx="10">
                  <c:v>0.40783309700117487</c:v>
                </c:pt>
                <c:pt idx="11">
                  <c:v>0.40569211062703481</c:v>
                </c:pt>
                <c:pt idx="12">
                  <c:v>0.40388168975298172</c:v>
                </c:pt>
                <c:pt idx="13">
                  <c:v>0.40233804961438924</c:v>
                </c:pt>
                <c:pt idx="14">
                  <c:v>0.40101303165923252</c:v>
                </c:pt>
                <c:pt idx="15">
                  <c:v>0.39986954572902916</c:v>
                </c:pt>
                <c:pt idx="16">
                  <c:v>0.39887853083611108</c:v>
                </c:pt>
                <c:pt idx="17">
                  <c:v>0.39801687238196459</c:v>
                </c:pt>
                <c:pt idx="18">
                  <c:v>0.39726594039049506</c:v>
                </c:pt>
                <c:pt idx="19">
                  <c:v>0.39661054184834288</c:v>
                </c:pt>
                <c:pt idx="20">
                  <c:v>0.39603815574565454</c:v>
                </c:pt>
                <c:pt idx="21">
                  <c:v>0.39553836518212027</c:v>
                </c:pt>
                <c:pt idx="22">
                  <c:v>0.39510242943505547</c:v>
                </c:pt>
                <c:pt idx="23">
                  <c:v>0.3947229571197145</c:v>
                </c:pt>
                <c:pt idx="24">
                  <c:v>0.39439365348734962</c:v>
                </c:pt>
                <c:pt idx="25">
                  <c:v>0.39410912285182115</c:v>
                </c:pt>
                <c:pt idx="26">
                  <c:v>0.39386471253158123</c:v>
                </c:pt>
                <c:pt idx="27">
                  <c:v>0.39365638842034589</c:v>
                </c:pt>
                <c:pt idx="28">
                  <c:v>0.39348063491301111</c:v>
                </c:pt>
                <c:pt idx="29">
                  <c:v>0.39333437377192254</c:v>
                </c:pt>
                <c:pt idx="30">
                  <c:v>0.39321489785773334</c:v>
                </c:pt>
                <c:pt idx="31">
                  <c:v>0.3931198166256088</c:v>
                </c:pt>
                <c:pt idx="32">
                  <c:v>0.39304701100767153</c:v>
                </c:pt>
                <c:pt idx="33">
                  <c:v>0.39299459583916091</c:v>
                </c:pt>
                <c:pt idx="34">
                  <c:v>0.39296088838952709</c:v>
                </c:pt>
                <c:pt idx="35">
                  <c:v>0.39294438186621422</c:v>
                </c:pt>
                <c:pt idx="36">
                  <c:v>0.39294372299363306</c:v>
                </c:pt>
                <c:pt idx="37">
                  <c:v>0.39295769295101624</c:v>
                </c:pt>
                <c:pt idx="38">
                  <c:v>0.39298519109377544</c:v>
                </c:pt>
                <c:pt idx="39">
                  <c:v>0.39302522099336334</c:v>
                </c:pt>
                <c:pt idx="40">
                  <c:v>0.39307687841768446</c:v>
                </c:pt>
                <c:pt idx="41">
                  <c:v>0.39313934094317476</c:v>
                </c:pt>
                <c:pt idx="42">
                  <c:v>0.39321185894481508</c:v>
                </c:pt>
                <c:pt idx="43">
                  <c:v>0.39329374775461939</c:v>
                </c:pt>
                <c:pt idx="44">
                  <c:v>0.39338438081488392</c:v>
                </c:pt>
                <c:pt idx="45">
                  <c:v>0.39348318368148671</c:v>
                </c:pt>
                <c:pt idx="46">
                  <c:v>0.39358962875617931</c:v>
                </c:pt>
                <c:pt idx="47">
                  <c:v>0.39370323064618779</c:v>
                </c:pt>
                <c:pt idx="48">
                  <c:v>0.3938235420653855</c:v>
                </c:pt>
                <c:pt idx="49">
                  <c:v>0.39395015020448254</c:v>
                </c:pt>
                <c:pt idx="50">
                  <c:v>0.3940826735086066</c:v>
                </c:pt>
                <c:pt idx="51">
                  <c:v>0.39422075880976587</c:v>
                </c:pt>
                <c:pt idx="52">
                  <c:v>0.39436407876930135</c:v>
                </c:pt>
                <c:pt idx="53">
                  <c:v>0.39451232959182941</c:v>
                </c:pt>
                <c:pt idx="54">
                  <c:v>0.39466522897756035</c:v>
                </c:pt>
                <c:pt idx="55">
                  <c:v>0.39482251428442883</c:v>
                </c:pt>
                <c:pt idx="56">
                  <c:v>0.3949839408753284</c:v>
                </c:pt>
                <c:pt idx="57">
                  <c:v>0.39514928062901944</c:v>
                </c:pt>
                <c:pt idx="58">
                  <c:v>0.39531832059607908</c:v>
                </c:pt>
                <c:pt idx="59">
                  <c:v>0.3954908617836505</c:v>
                </c:pt>
                <c:pt idx="60">
                  <c:v>0.39566671805480064</c:v>
                </c:pt>
                <c:pt idx="61">
                  <c:v>0.39584571513005817</c:v>
                </c:pt>
                <c:pt idx="62">
                  <c:v>0.39602768968022389</c:v>
                </c:pt>
                <c:pt idx="63">
                  <c:v>0.39621248850085905</c:v>
                </c:pt>
                <c:pt idx="64">
                  <c:v>0.39639996775999536</c:v>
                </c:pt>
                <c:pt idx="65">
                  <c:v>0.39658999231159642</c:v>
                </c:pt>
                <c:pt idx="66">
                  <c:v>0.39678243506816346</c:v>
                </c:pt>
                <c:pt idx="67">
                  <c:v>0.39697717642662417</c:v>
                </c:pt>
                <c:pt idx="68">
                  <c:v>0.39717410374230189</c:v>
                </c:pt>
                <c:pt idx="69">
                  <c:v>0.39737311084633276</c:v>
                </c:pt>
                <c:pt idx="70">
                  <c:v>0.3975740976024062</c:v>
                </c:pt>
                <c:pt idx="71">
                  <c:v>0.39777696949914132</c:v>
                </c:pt>
                <c:pt idx="72">
                  <c:v>0.39798163727480773</c:v>
                </c:pt>
                <c:pt idx="73">
                  <c:v>0.39818801657143649</c:v>
                </c:pt>
                <c:pt idx="74">
                  <c:v>0.39839602761567705</c:v>
                </c:pt>
                <c:pt idx="75">
                  <c:v>0.3986055949240212</c:v>
                </c:pt>
                <c:pt idx="76">
                  <c:v>0.39881664703025538</c:v>
                </c:pt>
                <c:pt idx="77">
                  <c:v>0.39902911623321424</c:v>
                </c:pt>
                <c:pt idx="78">
                  <c:v>0.39924293836309721</c:v>
                </c:pt>
              </c:numCache>
            </c:numRef>
          </c:yVal>
        </c:ser>
        <c:ser>
          <c:idx val="4"/>
          <c:order val="4"/>
          <c:tx>
            <c:v>Mo = 2, eta_P</c:v>
          </c:tx>
          <c:spPr>
            <a:ln w="12700">
              <a:solidFill>
                <a:srgbClr val="800080"/>
              </a:solidFill>
              <a:prstDash val="lgDashDot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Tablosu-pi_c'!$X$15:$X$93</c:f>
              <c:numCache>
                <c:formatCode>General</c:formatCode>
                <c:ptCount val="79"/>
                <c:pt idx="0">
                  <c:v>0.65205082218776234</c:v>
                </c:pt>
                <c:pt idx="1">
                  <c:v>0.63685307828478888</c:v>
                </c:pt>
                <c:pt idx="2">
                  <c:v>0.6294727628528306</c:v>
                </c:pt>
                <c:pt idx="3">
                  <c:v>0.62541892126934062</c:v>
                </c:pt>
                <c:pt idx="4">
                  <c:v>0.62310362805321406</c:v>
                </c:pt>
                <c:pt idx="5">
                  <c:v>0.62181284342622811</c:v>
                </c:pt>
                <c:pt idx="6">
                  <c:v>0.62117543032278688</c:v>
                </c:pt>
                <c:pt idx="7">
                  <c:v>0.62097865482807824</c:v>
                </c:pt>
                <c:pt idx="8">
                  <c:v>0.62109163543154633</c:v>
                </c:pt>
                <c:pt idx="9">
                  <c:v>0.62142941071603253</c:v>
                </c:pt>
                <c:pt idx="10">
                  <c:v>0.62193445793216073</c:v>
                </c:pt>
                <c:pt idx="11">
                  <c:v>0.62256649016777921</c:v>
                </c:pt>
                <c:pt idx="12">
                  <c:v>0.62329649625785644</c:v>
                </c:pt>
                <c:pt idx="13">
                  <c:v>0.62410309434424305</c:v>
                </c:pt>
                <c:pt idx="14">
                  <c:v>0.62497021322050339</c:v>
                </c:pt>
                <c:pt idx="15">
                  <c:v>0.62588556900209857</c:v>
                </c:pt>
                <c:pt idx="16">
                  <c:v>0.62683963585259139</c:v>
                </c:pt>
                <c:pt idx="17">
                  <c:v>0.62782493339939549</c:v>
                </c:pt>
                <c:pt idx="18">
                  <c:v>0.62883552277056198</c:v>
                </c:pt>
                <c:pt idx="19">
                  <c:v>0.6298666434023209</c:v>
                </c:pt>
                <c:pt idx="20">
                  <c:v>0.63091444687687415</c:v>
                </c:pt>
                <c:pt idx="21">
                  <c:v>0.63197579892272193</c:v>
                </c:pt>
                <c:pt idx="22">
                  <c:v>0.63304813012124916</c:v>
                </c:pt>
                <c:pt idx="23">
                  <c:v>0.63412932195633609</c:v>
                </c:pt>
                <c:pt idx="24">
                  <c:v>0.63521761887047734</c:v>
                </c:pt>
                <c:pt idx="25">
                  <c:v>0.63631155970213449</c:v>
                </c:pt>
                <c:pt idx="26">
                  <c:v>0.63740992373581495</c:v>
                </c:pt>
                <c:pt idx="27">
                  <c:v>0.63851168788788104</c:v>
                </c:pt>
                <c:pt idx="28">
                  <c:v>0.63961599246229939</c:v>
                </c:pt>
                <c:pt idx="29">
                  <c:v>0.64072211356195574</c:v>
                </c:pt>
                <c:pt idx="30">
                  <c:v>0.64182944071250869</c:v>
                </c:pt>
                <c:pt idx="31">
                  <c:v>0.64293745860070606</c:v>
                </c:pt>
                <c:pt idx="32">
                  <c:v>0.64404573208415072</c:v>
                </c:pt>
                <c:pt idx="33">
                  <c:v>0.64515389381998445</c:v>
                </c:pt>
                <c:pt idx="34">
                  <c:v>0.64626163400348768</c:v>
                </c:pt>
                <c:pt idx="35">
                  <c:v>0.64736869181667878</c:v>
                </c:pt>
                <c:pt idx="36">
                  <c:v>0.64847484827057156</c:v>
                </c:pt>
                <c:pt idx="37">
                  <c:v>0.64957992018925592</c:v>
                </c:pt>
                <c:pt idx="38">
                  <c:v>0.65068375513411614</c:v>
                </c:pt>
                <c:pt idx="39">
                  <c:v>0.65178622710574741</c:v>
                </c:pt>
                <c:pt idx="40">
                  <c:v>0.65288723289203432</c:v>
                </c:pt>
                <c:pt idx="41">
                  <c:v>0.65398668895534728</c:v>
                </c:pt>
                <c:pt idx="42">
                  <c:v>0.6550845287713134</c:v>
                </c:pt>
                <c:pt idx="43">
                  <c:v>0.6561807005472543</c:v>
                </c:pt>
                <c:pt idx="44">
                  <c:v>0.65727516526096008</c:v>
                </c:pt>
                <c:pt idx="45">
                  <c:v>0.65836789497064607</c:v>
                </c:pt>
                <c:pt idx="46">
                  <c:v>0.65945887135522052</c:v>
                </c:pt>
                <c:pt idx="47">
                  <c:v>0.66054808445073421</c:v>
                </c:pt>
                <c:pt idx="48">
                  <c:v>0.66163553155442867</c:v>
                </c:pt>
                <c:pt idx="49">
                  <c:v>0.66272121627235159</c:v>
                </c:pt>
                <c:pt idx="50">
                  <c:v>0.66380514769027732</c:v>
                </c:pt>
                <c:pt idx="51">
                  <c:v>0.66488733965078695</c:v>
                </c:pt>
                <c:pt idx="52">
                  <c:v>0.66596781012196893</c:v>
                </c:pt>
                <c:pt idx="53">
                  <c:v>0.66704658064536271</c:v>
                </c:pt>
                <c:pt idx="54">
                  <c:v>0.66812367585258992</c:v>
                </c:pt>
                <c:pt idx="55">
                  <c:v>0.66919912304164586</c:v>
                </c:pt>
                <c:pt idx="56">
                  <c:v>0.67027295180510482</c:v>
                </c:pt>
                <c:pt idx="57">
                  <c:v>0.67134519370358847</c:v>
                </c:pt>
                <c:pt idx="58">
                  <c:v>0.67241588197876334</c:v>
                </c:pt>
                <c:pt idx="59">
                  <c:v>0.6734850513009164</c:v>
                </c:pt>
                <c:pt idx="60">
                  <c:v>0.67455273754682876</c:v>
                </c:pt>
                <c:pt idx="61">
                  <c:v>0.67561897760423395</c:v>
                </c:pt>
                <c:pt idx="62">
                  <c:v>0.67668380919963689</c:v>
                </c:pt>
                <c:pt idx="63">
                  <c:v>0.67774727074668706</c:v>
                </c:pt>
                <c:pt idx="64">
                  <c:v>0.67880940121265965</c:v>
                </c:pt>
                <c:pt idx="65">
                  <c:v>0.67987024000090945</c:v>
                </c:pt>
                <c:pt idx="66">
                  <c:v>0.68092982684742664</c:v>
                </c:pt>
                <c:pt idx="67">
                  <c:v>0.68198820172986108</c:v>
                </c:pt>
                <c:pt idx="68">
                  <c:v>0.68304540478757469</c:v>
                </c:pt>
                <c:pt idx="69">
                  <c:v>0.68410147625146267</c:v>
                </c:pt>
                <c:pt idx="70">
                  <c:v>0.68515645638243305</c:v>
                </c:pt>
                <c:pt idx="71">
                  <c:v>0.68621038541756241</c:v>
                </c:pt>
                <c:pt idx="72">
                  <c:v>0.68726330352307052</c:v>
                </c:pt>
                <c:pt idx="73">
                  <c:v>0.68831525075334699</c:v>
                </c:pt>
                <c:pt idx="74">
                  <c:v>0.68936626701535531</c:v>
                </c:pt>
                <c:pt idx="75">
                  <c:v>0.69041639203782135</c:v>
                </c:pt>
                <c:pt idx="76">
                  <c:v>0.69146566534467335</c:v>
                </c:pt>
                <c:pt idx="77">
                  <c:v>0.69251412623226494</c:v>
                </c:pt>
                <c:pt idx="78">
                  <c:v>0.69356181374996695</c:v>
                </c:pt>
              </c:numCache>
            </c:numRef>
          </c:yVal>
        </c:ser>
        <c:ser>
          <c:idx val="5"/>
          <c:order val="5"/>
          <c:tx>
            <c:v>Mo = 3, eta_P</c:v>
          </c:tx>
          <c:spPr>
            <a:ln w="12700">
              <a:solidFill>
                <a:srgbClr val="800000"/>
              </a:solidFill>
              <a:prstDash val="lgDashDot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Tablosu-pi_c'!$Y$15:$Y$93</c:f>
              <c:numCache>
                <c:formatCode>General</c:formatCode>
                <c:ptCount val="79"/>
                <c:pt idx="0">
                  <c:v>0.75259158855325237</c:v>
                </c:pt>
                <c:pt idx="1">
                  <c:v>0.75466111438603434</c:v>
                </c:pt>
                <c:pt idx="2">
                  <c:v>0.75834897434329396</c:v>
                </c:pt>
                <c:pt idx="3">
                  <c:v>0.7625619004642995</c:v>
                </c:pt>
                <c:pt idx="4">
                  <c:v>0.76694721737789806</c:v>
                </c:pt>
                <c:pt idx="5">
                  <c:v>0.77136720496495448</c:v>
                </c:pt>
                <c:pt idx="6">
                  <c:v>0.7757629593859604</c:v>
                </c:pt>
                <c:pt idx="7">
                  <c:v>0.78010879208880068</c:v>
                </c:pt>
                <c:pt idx="8">
                  <c:v>0.78439429882384593</c:v>
                </c:pt>
                <c:pt idx="9">
                  <c:v>0.78861649606832918</c:v>
                </c:pt>
                <c:pt idx="10">
                  <c:v>0.79277609488022438</c:v>
                </c:pt>
                <c:pt idx="11">
                  <c:v>0.79687563464335132</c:v>
                </c:pt>
                <c:pt idx="12">
                  <c:v>0.80091851177148754</c:v>
                </c:pt>
                <c:pt idx="13">
                  <c:v>0.80490846223598767</c:v>
                </c:pt>
                <c:pt idx="14">
                  <c:v>0.80884928369345055</c:v>
                </c:pt>
                <c:pt idx="15">
                  <c:v>0.81274468800333355</c:v>
                </c:pt>
                <c:pt idx="16">
                  <c:v>0.81659822622725853</c:v>
                </c:pt>
                <c:pt idx="17">
                  <c:v>0.82041325441442159</c:v>
                </c:pt>
                <c:pt idx="18">
                  <c:v>0.82419292238258823</c:v>
                </c:pt>
                <c:pt idx="19">
                  <c:v>0.82794017531571773</c:v>
                </c:pt>
                <c:pt idx="20">
                  <c:v>0.8316577622764415</c:v>
                </c:pt>
                <c:pt idx="21">
                  <c:v>0.83534824818762887</c:v>
                </c:pt>
                <c:pt idx="22">
                  <c:v>0.83901402727225893</c:v>
                </c:pt>
                <c:pt idx="23">
                  <c:v>0.84265733679043642</c:v>
                </c:pt>
                <c:pt idx="24">
                  <c:v>0.84628027041996334</c:v>
                </c:pt>
                <c:pt idx="25">
                  <c:v>0.84988479093141889</c:v>
                </c:pt>
                <c:pt idx="26">
                  <c:v>0.85347274199114098</c:v>
                </c:pt>
                <c:pt idx="27">
                  <c:v>0.85704585903382646</c:v>
                </c:pt>
                <c:pt idx="28">
                  <c:v>0.86060577920947789</c:v>
                </c:pt>
                <c:pt idx="29">
                  <c:v>0.86415405044469584</c:v>
                </c:pt>
                <c:pt idx="30">
                  <c:v>0.86769213967658809</c:v>
                </c:pt>
                <c:pt idx="31">
                  <c:v>0.87122144032555182</c:v>
                </c:pt>
                <c:pt idx="32">
                  <c:v>0.87474327907500593</c:v>
                </c:pt>
                <c:pt idx="33">
                  <c:v>0.87825892202441413</c:v>
                </c:pt>
                <c:pt idx="34">
                  <c:v>0.88176958027824592</c:v>
                </c:pt>
                <c:pt idx="35">
                  <c:v>0.885276415028873</c:v>
                </c:pt>
                <c:pt idx="36">
                  <c:v>0.8887805421863888</c:v>
                </c:pt>
                <c:pt idx="37">
                  <c:v>0.8922830366033595</c:v>
                </c:pt>
                <c:pt idx="38">
                  <c:v>0.89578493593772224</c:v>
                </c:pt>
                <c:pt idx="39">
                  <c:v>0.89928724419260864</c:v>
                </c:pt>
                <c:pt idx="40">
                  <c:v>0.90279093496779128</c:v>
                </c:pt>
                <c:pt idx="41">
                  <c:v>0.90629695445376368</c:v>
                </c:pt>
                <c:pt idx="42">
                  <c:v>0.90980622419615609</c:v>
                </c:pt>
                <c:pt idx="43">
                  <c:v>0.91331964365524165</c:v>
                </c:pt>
                <c:pt idx="44">
                  <c:v>0.91683809258265747</c:v>
                </c:pt>
                <c:pt idx="45">
                  <c:v>0.92036243323515365</c:v>
                </c:pt>
                <c:pt idx="46">
                  <c:v>0.92389351244312579</c:v>
                </c:pt>
                <c:pt idx="47">
                  <c:v>0.92743216354988034</c:v>
                </c:pt>
                <c:pt idx="48">
                  <c:v>0.93097920823599012</c:v>
                </c:pt>
                <c:pt idx="49">
                  <c:v>0.9345354582416936</c:v>
                </c:pt>
                <c:pt idx="50">
                  <c:v>0.93810171699906264</c:v>
                </c:pt>
                <c:pt idx="51">
                  <c:v>0.9416787811845827</c:v>
                </c:pt>
                <c:pt idx="52">
                  <c:v>0.94526744220183967</c:v>
                </c:pt>
                <c:pt idx="53">
                  <c:v>0.94886848760317966</c:v>
                </c:pt>
                <c:pt idx="54">
                  <c:v>0.95248270245848932</c:v>
                </c:pt>
                <c:pt idx="55">
                  <c:v>0.95611087067860168</c:v>
                </c:pt>
                <c:pt idx="56">
                  <c:v>0.95975377630029945</c:v>
                </c:pt>
                <c:pt idx="57">
                  <c:v>0.96341220473940881</c:v>
                </c:pt>
                <c:pt idx="58">
                  <c:v>0.96708694401806972</c:v>
                </c:pt>
                <c:pt idx="59">
                  <c:v>0.97077878597193235</c:v>
                </c:pt>
                <c:pt idx="60">
                  <c:v>0.97448852744273573</c:v>
                </c:pt>
                <c:pt idx="61">
                  <c:v>0.97821697146148756</c:v>
                </c:pt>
                <c:pt idx="62">
                  <c:v>0.98196492842727701</c:v>
                </c:pt>
                <c:pt idx="63">
                  <c:v>0.98573321728659802</c:v>
                </c:pt>
                <c:pt idx="64">
                  <c:v>0.98952266671796441</c:v>
                </c:pt>
                <c:pt idx="65">
                  <c:v>0.99333411632652224</c:v>
                </c:pt>
                <c:pt idx="66">
                  <c:v>0.99716841785333443</c:v>
                </c:pt>
                <c:pt idx="67">
                  <c:v>1.0010264364040293</c:v>
                </c:pt>
                <c:pt idx="68">
                  <c:v>1.0049090517015313</c:v>
                </c:pt>
                <c:pt idx="69">
                  <c:v>1.00881715936768</c:v>
                </c:pt>
                <c:pt idx="70">
                  <c:v>1.0127516722386505</c:v>
                </c:pt>
                <c:pt idx="71">
                  <c:v>1.0167135217192416</c:v>
                </c:pt>
                <c:pt idx="72">
                  <c:v>1.0207036591812788</c:v>
                </c:pt>
                <c:pt idx="73">
                  <c:v>1.024723057411608</c:v>
                </c:pt>
                <c:pt idx="74">
                  <c:v>1.0287727121154184</c:v>
                </c:pt>
                <c:pt idx="75">
                  <c:v>1.0328536434809508</c:v>
                </c:pt>
                <c:pt idx="76">
                  <c:v>1.0369668978119886</c:v>
                </c:pt>
                <c:pt idx="77">
                  <c:v>1.0411135492349533</c:v>
                </c:pt>
                <c:pt idx="78">
                  <c:v>1.0452947014878671</c:v>
                </c:pt>
              </c:numCache>
            </c:numRef>
          </c:yVal>
        </c:ser>
        <c:ser>
          <c:idx val="6"/>
          <c:order val="6"/>
          <c:tx>
            <c:v>Mo = 1, eta_o</c:v>
          </c:tx>
          <c:spPr>
            <a:ln w="12700">
              <a:solidFill>
                <a:srgbClr val="008080"/>
              </a:solidFill>
              <a:prstDash val="lgDash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Tablosu-pi_c'!$Z$15:$Z$93</c:f>
              <c:numCache>
                <c:formatCode>General</c:formatCode>
                <c:ptCount val="79"/>
                <c:pt idx="0">
                  <c:v>9.4379286399142948E-2</c:v>
                </c:pt>
                <c:pt idx="1">
                  <c:v>0.12796038563794546</c:v>
                </c:pt>
                <c:pt idx="2">
                  <c:v>0.14734047991733529</c:v>
                </c:pt>
                <c:pt idx="3">
                  <c:v>0.16067911624108602</c:v>
                </c:pt>
                <c:pt idx="4">
                  <c:v>0.17073164645224836</c:v>
                </c:pt>
                <c:pt idx="5">
                  <c:v>0.17874369610097135</c:v>
                </c:pt>
                <c:pt idx="6">
                  <c:v>0.18537715209731861</c:v>
                </c:pt>
                <c:pt idx="7">
                  <c:v>0.19102272651636137</c:v>
                </c:pt>
                <c:pt idx="8">
                  <c:v>0.19592891322206504</c:v>
                </c:pt>
                <c:pt idx="9">
                  <c:v>0.20026283459715841</c:v>
                </c:pt>
                <c:pt idx="10">
                  <c:v>0.2041418848811653</c:v>
                </c:pt>
                <c:pt idx="11">
                  <c:v>0.20765145423386536</c:v>
                </c:pt>
                <c:pt idx="12">
                  <c:v>0.21085545658246008</c:v>
                </c:pt>
                <c:pt idx="13">
                  <c:v>0.21380288850239854</c:v>
                </c:pt>
                <c:pt idx="14">
                  <c:v>0.21653208036693949</c:v>
                </c:pt>
                <c:pt idx="15">
                  <c:v>0.2190735453062175</c:v>
                </c:pt>
                <c:pt idx="16">
                  <c:v>0.22145194382036626</c:v>
                </c:pt>
                <c:pt idx="17">
                  <c:v>0.22368747249748211</c:v>
                </c:pt>
                <c:pt idx="18">
                  <c:v>0.225796867126033</c:v>
                </c:pt>
                <c:pt idx="19">
                  <c:v>0.22779414123946054</c:v>
                </c:pt>
                <c:pt idx="20">
                  <c:v>0.229691139179166</c:v>
                </c:pt>
                <c:pt idx="21">
                  <c:v>0.23149795659709158</c:v>
                </c:pt>
                <c:pt idx="22">
                  <c:v>0.23322326457218184</c:v>
                </c:pt>
                <c:pt idx="23">
                  <c:v>0.23487456254496672</c:v>
                </c:pt>
                <c:pt idx="24">
                  <c:v>0.23645837793724053</c:v>
                </c:pt>
                <c:pt idx="25">
                  <c:v>0.23798042532282632</c:v>
                </c:pt>
                <c:pt idx="26">
                  <c:v>0.23944573454780493</c:v>
                </c:pt>
                <c:pt idx="27">
                  <c:v>0.24085875475620266</c:v>
                </c:pt>
                <c:pt idx="28">
                  <c:v>0.24222343953192693</c:v>
                </c:pt>
                <c:pt idx="29">
                  <c:v>0.24354331710408028</c:v>
                </c:pt>
                <c:pt idx="30">
                  <c:v>0.24482154863653996</c:v>
                </c:pt>
                <c:pt idx="31">
                  <c:v>0.24606097693601717</c:v>
                </c:pt>
                <c:pt idx="32">
                  <c:v>0.24726416739836476</c:v>
                </c:pt>
                <c:pt idx="33">
                  <c:v>0.24843344262366515</c:v>
                </c:pt>
                <c:pt idx="34">
                  <c:v>0.2495709118334361</c:v>
                </c:pt>
                <c:pt idx="35">
                  <c:v>0.25067849599440006</c:v>
                </c:pt>
                <c:pt idx="36">
                  <c:v>0.25175794937555923</c:v>
                </c:pt>
                <c:pt idx="37">
                  <c:v>0.25281087812630804</c:v>
                </c:pt>
                <c:pt idx="38">
                  <c:v>0.25383875635378461</c:v>
                </c:pt>
                <c:pt idx="39">
                  <c:v>0.25484294009079028</c:v>
                </c:pt>
                <c:pt idx="40">
                  <c:v>0.2558246794762537</c:v>
                </c:pt>
                <c:pt idx="41">
                  <c:v>0.25678512941452425</c:v>
                </c:pt>
                <c:pt idx="42">
                  <c:v>0.2577253589347952</c:v>
                </c:pt>
                <c:pt idx="43">
                  <c:v>0.25864635943542896</c:v>
                </c:pt>
                <c:pt idx="44">
                  <c:v>0.25954905196813727</c:v>
                </c:pt>
                <c:pt idx="45">
                  <c:v>0.26043429369251314</c:v>
                </c:pt>
                <c:pt idx="46">
                  <c:v>0.2613028836112517</c:v>
                </c:pt>
                <c:pt idx="47">
                  <c:v>0.26215556767971382</c:v>
                </c:pt>
                <c:pt idx="48">
                  <c:v>0.26299304336961132</c:v>
                </c:pt>
                <c:pt idx="49">
                  <c:v>0.26381596375501831</c:v>
                </c:pt>
                <c:pt idx="50">
                  <c:v>0.26462494117920582</c:v>
                </c:pt>
                <c:pt idx="51">
                  <c:v>0.26542055055263808</c:v>
                </c:pt>
                <c:pt idx="52">
                  <c:v>0.26620333232557924</c:v>
                </c:pt>
                <c:pt idx="53">
                  <c:v>0.26697379517292302</c:v>
                </c:pt>
                <c:pt idx="54">
                  <c:v>0.26773241842390011</c:v>
                </c:pt>
                <c:pt idx="55">
                  <c:v>0.26847965426508935</c:v>
                </c:pt>
                <c:pt idx="56">
                  <c:v>0.26921592974154318</c:v>
                </c:pt>
                <c:pt idx="57">
                  <c:v>0.26994164857773872</c:v>
                </c:pt>
                <c:pt idx="58">
                  <c:v>0.27065719283739714</c:v>
                </c:pt>
                <c:pt idx="59">
                  <c:v>0.27136292443891608</c:v>
                </c:pt>
                <c:pt idx="60">
                  <c:v>0.27205918654116867</c:v>
                </c:pt>
                <c:pt idx="61">
                  <c:v>0.27274630481270229</c:v>
                </c:pt>
                <c:pt idx="62">
                  <c:v>0.2734245885958671</c:v>
                </c:pt>
                <c:pt idx="63">
                  <c:v>0.27409433197610567</c:v>
                </c:pt>
                <c:pt idx="64">
                  <c:v>0.27475581476548899</c:v>
                </c:pt>
                <c:pt idx="65">
                  <c:v>0.27540930340859243</c:v>
                </c:pt>
                <c:pt idx="66">
                  <c:v>0.27605505181792861</c:v>
                </c:pt>
                <c:pt idx="67">
                  <c:v>0.27669330214538496</c:v>
                </c:pt>
                <c:pt idx="68">
                  <c:v>0.27732428549544125</c:v>
                </c:pt>
                <c:pt idx="69">
                  <c:v>0.27794822258533991</c:v>
                </c:pt>
                <c:pt idx="70">
                  <c:v>0.27856532435686082</c:v>
                </c:pt>
                <c:pt idx="71">
                  <c:v>0.27917579254387936</c:v>
                </c:pt>
                <c:pt idx="72">
                  <c:v>0.27977982019947772</c:v>
                </c:pt>
                <c:pt idx="73">
                  <c:v>0.28037759218600561</c:v>
                </c:pt>
                <c:pt idx="74">
                  <c:v>0.28096928563116408</c:v>
                </c:pt>
                <c:pt idx="75">
                  <c:v>0.28155507035289029</c:v>
                </c:pt>
                <c:pt idx="76">
                  <c:v>0.28213510925556301</c:v>
                </c:pt>
                <c:pt idx="77">
                  <c:v>0.28270955869981124</c:v>
                </c:pt>
                <c:pt idx="78">
                  <c:v>0.28327856884800479</c:v>
                </c:pt>
              </c:numCache>
            </c:numRef>
          </c:yVal>
        </c:ser>
        <c:ser>
          <c:idx val="7"/>
          <c:order val="7"/>
          <c:tx>
            <c:v>Mo = 2, eta_o</c:v>
          </c:tx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Tablosu-pi_c'!$AA$15:$AA$93</c:f>
              <c:numCache>
                <c:formatCode>General</c:formatCode>
                <c:ptCount val="79"/>
                <c:pt idx="0">
                  <c:v>0.28980036541678322</c:v>
                </c:pt>
                <c:pt idx="1">
                  <c:v>0.32174832174381923</c:v>
                </c:pt>
                <c:pt idx="2">
                  <c:v>0.34259567229061483</c:v>
                </c:pt>
                <c:pt idx="3">
                  <c:v>0.35799431460424586</c:v>
                </c:pt>
                <c:pt idx="4">
                  <c:v>0.37019280415498185</c:v>
                </c:pt>
                <c:pt idx="5">
                  <c:v>0.3803005899027635</c:v>
                </c:pt>
                <c:pt idx="6">
                  <c:v>0.38894206050891861</c:v>
                </c:pt>
                <c:pt idx="7">
                  <c:v>0.39650156659539104</c:v>
                </c:pt>
                <c:pt idx="8">
                  <c:v>0.40323165525249394</c:v>
                </c:pt>
                <c:pt idx="9">
                  <c:v>0.40930673269764245</c:v>
                </c:pt>
                <c:pt idx="10">
                  <c:v>0.41485205988435025</c:v>
                </c:pt>
                <c:pt idx="11">
                  <c:v>0.4199605021429243</c:v>
                </c:pt>
                <c:pt idx="12">
                  <c:v>0.42470273662720387</c:v>
                </c:pt>
                <c:pt idx="13">
                  <c:v>0.42913375192939696</c:v>
                </c:pt>
                <c:pt idx="14">
                  <c:v>0.43329714133849101</c:v>
                </c:pt>
                <c:pt idx="15">
                  <c:v>0.43722802838406216</c:v>
                </c:pt>
                <c:pt idx="16">
                  <c:v>0.44095511446310565</c:v>
                </c:pt>
                <c:pt idx="17">
                  <c:v>0.4445021457379425</c:v>
                </c:pt>
                <c:pt idx="18">
                  <c:v>0.44788898568215929</c:v>
                </c:pt>
                <c:pt idx="19">
                  <c:v>0.45113241358376049</c:v>
                </c:pt>
                <c:pt idx="20">
                  <c:v>0.4542467286716847</c:v>
                </c:pt>
                <c:pt idx="21">
                  <c:v>0.45724421382789388</c:v>
                </c:pt>
                <c:pt idx="22">
                  <c:v>0.46013549618551991</c:v>
                </c:pt>
                <c:pt idx="23">
                  <c:v>0.46292983087167117</c:v>
                </c:pt>
                <c:pt idx="24">
                  <c:v>0.46563532668853524</c:v>
                </c:pt>
                <c:pt idx="25">
                  <c:v>0.46825912738752706</c:v>
                </c:pt>
                <c:pt idx="26">
                  <c:v>0.47080755859483336</c:v>
                </c:pt>
                <c:pt idx="27">
                  <c:v>0.47328624789156892</c:v>
                </c:pt>
                <c:pt idx="28">
                  <c:v>0.47570022371106324</c:v>
                </c:pt>
                <c:pt idx="29">
                  <c:v>0.47805399737276827</c:v>
                </c:pt>
                <c:pt idx="30">
                  <c:v>0.48035163158067884</c:v>
                </c:pt>
                <c:pt idx="31">
                  <c:v>0.48259679797400812</c:v>
                </c:pt>
                <c:pt idx="32">
                  <c:v>0.48479282575969973</c:v>
                </c:pt>
                <c:pt idx="33">
                  <c:v>0.48694274303144736</c:v>
                </c:pt>
                <c:pt idx="34">
                  <c:v>0.4890493120535172</c:v>
                </c:pt>
                <c:pt idx="35">
                  <c:v>0.4911150595348901</c:v>
                </c:pt>
                <c:pt idx="36">
                  <c:v>0.493142302721927</c:v>
                </c:pt>
                <c:pt idx="37">
                  <c:v>0.49513317198259771</c:v>
                </c:pt>
                <c:pt idx="38">
                  <c:v>0.49708963043246135</c:v>
                </c:pt>
                <c:pt idx="39">
                  <c:v>0.49901349105466747</c:v>
                </c:pt>
                <c:pt idx="40">
                  <c:v>0.50090643168771665</c:v>
                </c:pt>
                <c:pt idx="41">
                  <c:v>0.50277000819138273</c:v>
                </c:pt>
                <c:pt idx="42">
                  <c:v>0.50460566604980583</c:v>
                </c:pt>
                <c:pt idx="43">
                  <c:v>0.50641475062887575</c:v>
                </c:pt>
                <c:pt idx="44">
                  <c:v>0.50819851627067725</c:v>
                </c:pt>
                <c:pt idx="45">
                  <c:v>0.50995813437949233</c:v>
                </c:pt>
                <c:pt idx="46">
                  <c:v>0.51169470063046862</c:v>
                </c:pt>
                <c:pt idx="47">
                  <c:v>0.51340924141261446</c:v>
                </c:pt>
                <c:pt idx="48">
                  <c:v>0.51510271960157716</c:v>
                </c:pt>
                <c:pt idx="49">
                  <c:v>0.51677603974407416</c:v>
                </c:pt>
                <c:pt idx="50">
                  <c:v>0.51843005272442455</c:v>
                </c:pt>
                <c:pt idx="51">
                  <c:v>0.52006555997399406</c:v>
                </c:pt>
                <c:pt idx="52">
                  <c:v>0.52168331727620632</c:v>
                </c:pt>
                <c:pt idx="53">
                  <c:v>0.52328403821283276</c:v>
                </c:pt>
                <c:pt idx="54">
                  <c:v>0.52486839729137036</c:v>
                </c:pt>
                <c:pt idx="55">
                  <c:v>0.52643703278825682</c:v>
                </c:pt>
                <c:pt idx="56">
                  <c:v>0.52799054933833822</c:v>
                </c:pt>
                <c:pt idx="57">
                  <c:v>0.52952952029727907</c:v>
                </c:pt>
                <c:pt idx="58">
                  <c:v>0.53105448990038706</c:v>
                </c:pt>
                <c:pt idx="59">
                  <c:v>0.53256597523854365</c:v>
                </c:pt>
                <c:pt idx="60">
                  <c:v>0.53406446806952246</c:v>
                </c:pt>
                <c:pt idx="61">
                  <c:v>0.53555043648088152</c:v>
                </c:pt>
                <c:pt idx="62">
                  <c:v>0.53702432641879005</c:v>
                </c:pt>
                <c:pt idx="63">
                  <c:v>0.5384865630955552</c:v>
                </c:pt>
                <c:pt idx="64">
                  <c:v>0.53993755228722129</c:v>
                </c:pt>
                <c:pt idx="65">
                  <c:v>0.54137768153138865</c:v>
                </c:pt>
                <c:pt idx="66">
                  <c:v>0.5428073212343224</c:v>
                </c:pt>
                <c:pt idx="67">
                  <c:v>0.5442268256954792</c:v>
                </c:pt>
                <c:pt idx="68">
                  <c:v>0.54563653405673573</c:v>
                </c:pt>
                <c:pt idx="69">
                  <c:v>0.54703677118287242</c:v>
                </c:pt>
                <c:pt idx="70">
                  <c:v>0.54842784847920545</c:v>
                </c:pt>
                <c:pt idx="71">
                  <c:v>0.54981006465167737</c:v>
                </c:pt>
                <c:pt idx="72">
                  <c:v>0.55118370641420966</c:v>
                </c:pt>
                <c:pt idx="73">
                  <c:v>0.5525490491476488</c:v>
                </c:pt>
                <c:pt idx="74">
                  <c:v>0.55390635751423345</c:v>
                </c:pt>
                <c:pt idx="75">
                  <c:v>0.55525588603114484</c:v>
                </c:pt>
                <c:pt idx="76">
                  <c:v>0.55659787960637042</c:v>
                </c:pt>
                <c:pt idx="77">
                  <c:v>0.55793257403982</c:v>
                </c:pt>
                <c:pt idx="78">
                  <c:v>0.55926019649236958</c:v>
                </c:pt>
              </c:numCache>
            </c:numRef>
          </c:yVal>
        </c:ser>
        <c:ser>
          <c:idx val="8"/>
          <c:order val="8"/>
          <c:tx>
            <c:v>Mo = 3, eta_o</c:v>
          </c:tx>
          <c:spPr>
            <a:ln w="12700">
              <a:solidFill>
                <a:srgbClr val="00CCFF"/>
              </a:solidFill>
              <a:prstDash val="lgDash"/>
            </a:ln>
          </c:spPr>
          <c:marker>
            <c:symbol val="none"/>
          </c:marker>
          <c:xVal>
            <c:numRef>
              <c:f>'Hesaplama Tablosu-pi_c'!$A$15:$A$93</c:f>
              <c:numCache>
                <c:formatCode>General</c:formatCode>
                <c:ptCount val="7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  <c:pt idx="78">
                  <c:v>40</c:v>
                </c:pt>
              </c:numCache>
            </c:numRef>
          </c:xVal>
          <c:yVal>
            <c:numRef>
              <c:f>'Hesaplama Tablosu-pi_c'!$AB$15:$AB$93</c:f>
              <c:numCache>
                <c:formatCode>General</c:formatCode>
                <c:ptCount val="79"/>
                <c:pt idx="0">
                  <c:v>0.48380887835566216</c:v>
                </c:pt>
                <c:pt idx="1">
                  <c:v>0.51462192420331543</c:v>
                </c:pt>
                <c:pt idx="2">
                  <c:v>0.53617023296974642</c:v>
                </c:pt>
                <c:pt idx="3">
                  <c:v>0.5529480738425171</c:v>
                </c:pt>
                <c:pt idx="4">
                  <c:v>0.56682878773611378</c:v>
                </c:pt>
                <c:pt idx="5">
                  <c:v>0.57876771767409974</c:v>
                </c:pt>
                <c:pt idx="6">
                  <c:v>0.58931661715835126</c:v>
                </c:pt>
                <c:pt idx="7">
                  <c:v>0.59882248824732032</c:v>
                </c:pt>
                <c:pt idx="8">
                  <c:v>0.60751757658987893</c:v>
                </c:pt>
                <c:pt idx="9">
                  <c:v>0.61556489212363263</c:v>
                </c:pt>
                <c:pt idx="10">
                  <c:v>0.62308322833404006</c:v>
                </c:pt>
                <c:pt idx="11">
                  <c:v>0.63016183200345177</c:v>
                </c:pt>
                <c:pt idx="12">
                  <c:v>0.63686946262153443</c:v>
                </c:pt>
                <c:pt idx="13">
                  <c:v>0.64326023054889436</c:v>
                </c:pt>
                <c:pt idx="14">
                  <c:v>0.64937749578835879</c:v>
                </c:pt>
                <c:pt idx="15">
                  <c:v>0.65525655162197882</c:v>
                </c:pt>
                <c:pt idx="16">
                  <c:v>0.66092652056620038</c:v>
                </c:pt>
                <c:pt idx="17">
                  <c:v>0.66641172451866593</c:v>
                </c:pt>
                <c:pt idx="18">
                  <c:v>0.67173269480108144</c:v>
                </c:pt>
                <c:pt idx="19">
                  <c:v>0.67690692995807478</c:v>
                </c:pt>
                <c:pt idx="20">
                  <c:v>0.68194947329470745</c:v>
                </c:pt>
                <c:pt idx="21">
                  <c:v>0.68687335927038684</c:v>
                </c:pt>
                <c:pt idx="22">
                  <c:v>0.69168996293791907</c:v>
                </c:pt>
                <c:pt idx="23">
                  <c:v>0.6964092766550064</c:v>
                </c:pt>
                <c:pt idx="24">
                  <c:v>0.70104013151716504</c:v>
                </c:pt>
                <c:pt idx="25">
                  <c:v>0.70559037626598653</c:v>
                </c:pt>
                <c:pt idx="26">
                  <c:v>0.71006702312149339</c:v>
                </c:pt>
                <c:pt idx="27">
                  <c:v>0.71447636762587252</c:v>
                </c:pt>
                <c:pt idx="28">
                  <c:v>0.71882408787550167</c:v>
                </c:pt>
                <c:pt idx="29">
                  <c:v>0.72311532726377237</c:v>
                </c:pt>
                <c:pt idx="30">
                  <c:v>0.72735476392643283</c:v>
                </c:pt>
                <c:pt idx="31">
                  <c:v>0.73154666938307555</c:v>
                </c:pt>
                <c:pt idx="32">
                  <c:v>0.73569495833951282</c:v>
                </c:pt>
                <c:pt idx="33">
                  <c:v>0.73980323121136493</c:v>
                </c:pt>
                <c:pt idx="34">
                  <c:v>0.7438748106172004</c:v>
                </c:pt>
                <c:pt idx="35">
                  <c:v>0.74791277284693314</c:v>
                </c:pt>
                <c:pt idx="36">
                  <c:v>0.75191997512100972</c:v>
                </c:pt>
                <c:pt idx="37">
                  <c:v>0.75589907930580524</c:v>
                </c:pt>
                <c:pt idx="38">
                  <c:v>0.75985257263131623</c:v>
                </c:pt>
                <c:pt idx="39">
                  <c:v>0.76378278586179738</c:v>
                </c:pt>
                <c:pt idx="40">
                  <c:v>0.76769190929316877</c:v>
                </c:pt>
                <c:pt idx="41">
                  <c:v>0.77158200688883938</c:v>
                </c:pt>
                <c:pt idx="42">
                  <c:v>0.77545502881498951</c:v>
                </c:pt>
                <c:pt idx="43">
                  <c:v>0.77931282259495638</c:v>
                </c:pt>
                <c:pt idx="44">
                  <c:v>0.78315714306833162</c:v>
                </c:pt>
                <c:pt idx="45">
                  <c:v>0.78698966131227843</c:v>
                </c:pt>
                <c:pt idx="46">
                  <c:v>0.79081197265925263</c:v>
                </c:pt>
                <c:pt idx="47">
                  <c:v>0.79462560392589421</c:v>
                </c:pt>
                <c:pt idx="48">
                  <c:v>0.79843201995161006</c:v>
                </c:pt>
                <c:pt idx="49">
                  <c:v>0.80223262953172858</c:v>
                </c:pt>
                <c:pt idx="50">
                  <c:v>0.80602879081862289</c:v>
                </c:pt>
                <c:pt idx="51">
                  <c:v>0.80982181625448246</c:v>
                </c:pt>
                <c:pt idx="52">
                  <c:v>0.81361297709118208</c:v>
                </c:pt>
                <c:pt idx="53">
                  <c:v>0.81740350754568425</c:v>
                </c:pt>
                <c:pt idx="54">
                  <c:v>0.82119460863345028</c:v>
                </c:pt>
                <c:pt idx="55">
                  <c:v>0.82498745171721155</c:v>
                </c:pt>
                <c:pt idx="56">
                  <c:v>0.82878318180408872</c:v>
                </c:pt>
                <c:pt idx="57">
                  <c:v>0.83258292062028305</c:v>
                </c:pt>
                <c:pt idx="58">
                  <c:v>0.83638776948932891</c:v>
                </c:pt>
                <c:pt idx="59">
                  <c:v>0.8401988120371181</c:v>
                </c:pt>
                <c:pt idx="60">
                  <c:v>0.84401711674450164</c:v>
                </c:pt>
                <c:pt idx="61">
                  <c:v>0.84784373936620583</c:v>
                </c:pt>
                <c:pt idx="62">
                  <c:v>0.85167972523301749</c:v>
                </c:pt>
                <c:pt idx="63">
                  <c:v>0.85552611145264357</c:v>
                </c:pt>
                <c:pt idx="64">
                  <c:v>0.85938392902334471</c:v>
                </c:pt>
                <c:pt idx="65">
                  <c:v>0.86325420487328997</c:v>
                </c:pt>
                <c:pt idx="66">
                  <c:v>0.86713796383761599</c:v>
                </c:pt>
                <c:pt idx="67">
                  <c:v>0.87103623058435964</c:v>
                </c:pt>
                <c:pt idx="68">
                  <c:v>0.87495003149972495</c:v>
                </c:pt>
                <c:pt idx="69">
                  <c:v>0.87888039654258443</c:v>
                </c:pt>
                <c:pt idx="70">
                  <c:v>0.88282836107763929</c:v>
                </c:pt>
                <c:pt idx="71">
                  <c:v>0.88679496769629962</c:v>
                </c:pt>
                <c:pt idx="72">
                  <c:v>0.8907812680340601</c:v>
                </c:pt>
                <c:pt idx="73">
                  <c:v>0.89478832459295476</c:v>
                </c:pt>
                <c:pt idx="74">
                  <c:v>0.89881721257756053</c:v>
                </c:pt>
                <c:pt idx="75">
                  <c:v>0.90286902175298511</c:v>
                </c:pt>
                <c:pt idx="76">
                  <c:v>0.90694485833330618</c:v>
                </c:pt>
                <c:pt idx="77">
                  <c:v>0.91104584690905288</c:v>
                </c:pt>
                <c:pt idx="78">
                  <c:v>0.91517313242249831</c:v>
                </c:pt>
              </c:numCache>
            </c:numRef>
          </c:yVal>
        </c:ser>
        <c:axId val="93066752"/>
        <c:axId val="93068672"/>
      </c:scatterChart>
      <c:valAx>
        <c:axId val="93066752"/>
        <c:scaling>
          <c:orientation val="minMax"/>
          <c:max val="40"/>
        </c:scaling>
        <c:axPos val="b"/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Symbol"/>
                  </a:rPr>
                  <a:t>p</a:t>
                </a:r>
                <a:r>
                  <a:rPr lang="en-US" sz="1125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0.49500554938956715"/>
              <c:y val="0.913539967373572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68672"/>
        <c:crosses val="autoZero"/>
        <c:crossBetween val="midCat"/>
      </c:valAx>
      <c:valAx>
        <c:axId val="93068672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0" i="1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 sz="1125" b="0" i="1" u="none" strike="noStrike" baseline="0">
                    <a:solidFill>
                      <a:srgbClr val="000000"/>
                    </a:solidFill>
                    <a:latin typeface="Symbol"/>
                  </a:rPr>
                  <a:t>h</a:t>
                </a:r>
                <a:r>
                  <a:rPr lang="en-US" sz="1125" b="0" i="1" u="none" strike="noStrike" baseline="-25000">
                    <a:solidFill>
                      <a:srgbClr val="000000"/>
                    </a:solidFill>
                    <a:latin typeface="Symbol"/>
                  </a:rPr>
                  <a:t>T</a:t>
                </a:r>
                <a:r>
                  <a:rPr lang="en-US" sz="1125" b="0" i="1" u="none" strike="noStrike" baseline="0">
                    <a:solidFill>
                      <a:srgbClr val="000000"/>
                    </a:solidFill>
                    <a:latin typeface="Symbol"/>
                  </a:rPr>
                  <a:t>, h</a:t>
                </a:r>
                <a:r>
                  <a:rPr lang="en-US" sz="1125" b="0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</a:t>
                </a:r>
                <a:r>
                  <a:rPr lang="en-US" sz="1125" b="0" i="1" u="none" strike="noStrike" baseline="0">
                    <a:solidFill>
                      <a:srgbClr val="000000"/>
                    </a:solidFill>
                    <a:latin typeface="Symbol"/>
                  </a:rPr>
                  <a:t>;h</a:t>
                </a:r>
                <a:r>
                  <a:rPr lang="en-US" sz="1125" b="0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O</a:t>
                </a:r>
              </a:p>
            </c:rich>
          </c:tx>
          <c:layout>
            <c:manualLayout>
              <c:xMode val="edge"/>
              <c:yMode val="edge"/>
              <c:x val="0.15427302996670367"/>
              <c:y val="0.455138662316476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66752"/>
        <c:crosses val="autoZero"/>
        <c:crossBetween val="midCat"/>
        <c:maj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917869034406214"/>
          <c:y val="0.11092985318107668"/>
          <c:w val="0.13651498335183129"/>
          <c:h val="0.295269168026101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Ideal turbojet başarımının uçuş Mach sayısı ile değişimi: özgül itki</a:t>
            </a:r>
          </a:p>
        </c:rich>
      </c:tx>
      <c:layout>
        <c:manualLayout>
          <c:xMode val="edge"/>
          <c:yMode val="edge"/>
          <c:x val="0.24306326304106549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856825749167592"/>
          <c:y val="9.7879282218597069E-2"/>
          <c:w val="0.44284128745837958"/>
          <c:h val="0.76182707993474719"/>
        </c:manualLayout>
      </c:layout>
      <c:scatterChart>
        <c:scatterStyle val="lineMarker"/>
        <c:ser>
          <c:idx val="0"/>
          <c:order val="0"/>
          <c:tx>
            <c:v>pi_c = 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Tablosu-Mo'!$B$15:$B$90</c:f>
              <c:numCache>
                <c:formatCode>General</c:formatCode>
                <c:ptCount val="76"/>
                <c:pt idx="0">
                  <c:v>0</c:v>
                </c:pt>
                <c:pt idx="1">
                  <c:v>2.133796838297124</c:v>
                </c:pt>
                <c:pt idx="2">
                  <c:v>4.2643932419416597</c:v>
                </c:pt>
                <c:pt idx="3">
                  <c:v>6.3886040995541435</c:v>
                </c:pt>
                <c:pt idx="4">
                  <c:v>8.5032747754688884</c:v>
                </c:pt>
                <c:pt idx="5">
                  <c:v>10.60529592395557</c:v>
                </c:pt>
                <c:pt idx="6">
                  <c:v>12.691617804531953</c:v>
                </c:pt>
                <c:pt idx="7">
                  <c:v>14.759263947529313</c:v>
                </c:pt>
                <c:pt idx="8">
                  <c:v>16.805344031696425</c:v>
                </c:pt>
                <c:pt idx="9">
                  <c:v>18.827065850676366</c:v>
                </c:pt>
                <c:pt idx="10">
                  <c:v>20.821746262214234</c:v>
                </c:pt>
                <c:pt idx="11">
                  <c:v>22.786821032451652</c:v>
                </c:pt>
                <c:pt idx="12">
                  <c:v>24.71985350714359</c:v>
                </c:pt>
                <c:pt idx="13">
                  <c:v>26.618542061550933</c:v>
                </c:pt>
                <c:pt idx="14">
                  <c:v>28.480726300632927</c:v>
                </c:pt>
                <c:pt idx="15">
                  <c:v>30.304392000508756</c:v>
                </c:pt>
                <c:pt idx="16">
                  <c:v>32.087674800547184</c:v>
                </c:pt>
                <c:pt idx="17">
                  <c:v>33.828862672513544</c:v>
                </c:pt>
                <c:pt idx="18">
                  <c:v>35.526397208653805</c:v>
                </c:pt>
                <c:pt idx="19">
                  <c:v>37.178873784188106</c:v>
                </c:pt>
                <c:pt idx="20">
                  <c:v>38.785040661269583</c:v>
                </c:pt>
                <c:pt idx="21">
                  <c:v>40.343797110943328</c:v>
                </c:pt>
                <c:pt idx="22">
                  <c:v>41.854190636997131</c:v>
                </c:pt>
                <c:pt idx="23">
                  <c:v>43.315413390868343</c:v>
                </c:pt>
                <c:pt idx="24">
                  <c:v>44.72679787004364</c:v>
                </c:pt>
                <c:pt idx="25">
                  <c:v>46.087811993802852</c:v>
                </c:pt>
                <c:pt idx="26">
                  <c:v>47.39805364987042</c:v>
                </c:pt>
                <c:pt idx="27">
                  <c:v>48.65724480374881</c:v>
                </c:pt>
                <c:pt idx="28">
                  <c:v>49.865225259415475</c:v>
                </c:pt>
                <c:pt idx="29">
                  <c:v>51.021946155884741</c:v>
                </c:pt>
                <c:pt idx="30">
                  <c:v>52.127463279081752</c:v>
                </c:pt>
                <c:pt idx="31">
                  <c:v>53.181930262749027</c:v>
                </c:pt>
                <c:pt idx="32">
                  <c:v>54.18559174590505</c:v>
                </c:pt>
                <c:pt idx="33">
                  <c:v>55.138776547875054</c:v>
                </c:pt>
                <c:pt idx="34">
                  <c:v>56.041890915277747</c:v>
                </c:pt>
                <c:pt idx="35">
                  <c:v>56.89541188871803</c:v>
                </c:pt>
                <c:pt idx="36">
                  <c:v>57.699880830427063</c:v>
                </c:pt>
                <c:pt idx="37">
                  <c:v>58.455897147803228</c:v>
                </c:pt>
                <c:pt idx="38">
                  <c:v>59.164112241824661</c:v>
                </c:pt>
                <c:pt idx="39">
                  <c:v>59.825223703682866</c:v>
                </c:pt>
                <c:pt idx="40">
                  <c:v>60.439969777776753</c:v>
                </c:pt>
                <c:pt idx="41">
                  <c:v>61.009124104429794</c:v>
                </c:pt>
                <c:pt idx="42">
                  <c:v>61.533490751371822</c:v>
                </c:pt>
                <c:pt idx="43">
                  <c:v>62.013899539159411</c:v>
                </c:pt>
                <c:pt idx="44">
                  <c:v>62.451201662293947</c:v>
                </c:pt>
                <c:pt idx="45">
                  <c:v>62.846265604816381</c:v>
                </c:pt>
                <c:pt idx="46">
                  <c:v>63.19997334659724</c:v>
                </c:pt>
                <c:pt idx="47">
                  <c:v>63.513216854371834</c:v>
                </c:pt>
                <c:pt idx="48">
                  <c:v>63.786894849768082</c:v>
                </c:pt>
                <c:pt idx="49">
                  <c:v>64.021909845109533</c:v>
                </c:pt>
                <c:pt idx="50">
                  <c:v>64.219165436616024</c:v>
                </c:pt>
                <c:pt idx="51">
                  <c:v>64.379563843740755</c:v>
                </c:pt>
                <c:pt idx="52">
                  <c:v>64.50400368274326</c:v>
                </c:pt>
                <c:pt idx="53">
                  <c:v>64.593377962175822</c:v>
                </c:pt>
                <c:pt idx="54">
                  <c:v>64.648572287725671</c:v>
                </c:pt>
                <c:pt idx="55">
                  <c:v>64.670463263783276</c:v>
                </c:pt>
                <c:pt idx="56">
                  <c:v>64.659917079172189</c:v>
                </c:pt>
                <c:pt idx="57">
                  <c:v>64.61778826465752</c:v>
                </c:pt>
                <c:pt idx="58">
                  <c:v>64.544918610125279</c:v>
                </c:pt>
                <c:pt idx="59">
                  <c:v>64.442136229679136</c:v>
                </c:pt>
                <c:pt idx="60">
                  <c:v>64.310254763315086</c:v>
                </c:pt>
                <c:pt idx="61">
                  <c:v>64.150072704294416</c:v>
                </c:pt>
                <c:pt idx="62">
                  <c:v>63.962372841830792</c:v>
                </c:pt>
                <c:pt idx="63">
                  <c:v>63.747921809224486</c:v>
                </c:pt>
                <c:pt idx="64">
                  <c:v>63.507469728107104</c:v>
                </c:pt>
                <c:pt idx="65">
                  <c:v>63.241749939998925</c:v>
                </c:pt>
                <c:pt idx="66">
                  <c:v>62.951478816914594</c:v>
                </c:pt>
                <c:pt idx="67">
                  <c:v>62.637355643284366</c:v>
                </c:pt>
                <c:pt idx="68">
                  <c:v>62.300062561975651</c:v>
                </c:pt>
                <c:pt idx="69">
                  <c:v>61.940264577703942</c:v>
                </c:pt>
                <c:pt idx="70">
                  <c:v>61.558609611608944</c:v>
                </c:pt>
                <c:pt idx="71">
                  <c:v>61.155728601238728</c:v>
                </c:pt>
                <c:pt idx="72">
                  <c:v>60.732235640631735</c:v>
                </c:pt>
                <c:pt idx="73">
                  <c:v>60.288728155609903</c:v>
                </c:pt>
                <c:pt idx="74">
                  <c:v>59.825787109798434</c:v>
                </c:pt>
                <c:pt idx="75">
                  <c:v>59.343977237266692</c:v>
                </c:pt>
              </c:numCache>
            </c:numRef>
          </c:yVal>
        </c:ser>
        <c:ser>
          <c:idx val="1"/>
          <c:order val="1"/>
          <c:tx>
            <c:v>pi_c = 2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Tablosu-Mo'!$C$15:$C$90</c:f>
              <c:numCache>
                <c:formatCode>General</c:formatCode>
                <c:ptCount val="76"/>
                <c:pt idx="0">
                  <c:v>72.551981528076467</c:v>
                </c:pt>
                <c:pt idx="1">
                  <c:v>71.409277605375365</c:v>
                </c:pt>
                <c:pt idx="2">
                  <c:v>70.387533363919246</c:v>
                </c:pt>
                <c:pt idx="3">
                  <c:v>69.485129987384056</c:v>
                </c:pt>
                <c:pt idx="4">
                  <c:v>68.699421137451807</c:v>
                </c:pt>
                <c:pt idx="5">
                  <c:v>68.026806962301023</c:v>
                </c:pt>
                <c:pt idx="6">
                  <c:v>67.462831081318612</c:v>
                </c:pt>
                <c:pt idx="7">
                  <c:v>67.002294826859099</c:v>
                </c:pt>
                <c:pt idx="8">
                  <c:v>66.639382506937679</c:v>
                </c:pt>
                <c:pt idx="9">
                  <c:v>66.367791507206803</c:v>
                </c:pt>
                <c:pt idx="10">
                  <c:v>66.180861587545337</c:v>
                </c:pt>
                <c:pt idx="11">
                  <c:v>66.071698611965004</c:v>
                </c:pt>
                <c:pt idx="12">
                  <c:v>66.033289027634908</c:v>
                </c:pt>
                <c:pt idx="13">
                  <c:v>66.05860253714927</c:v>
                </c:pt>
                <c:pt idx="14">
                  <c:v>66.140681473446023</c:v>
                </c:pt>
                <c:pt idx="15">
                  <c:v>66.27271631128589</c:v>
                </c:pt>
                <c:pt idx="16">
                  <c:v>66.448107491569402</c:v>
                </c:pt>
                <c:pt idx="17">
                  <c:v>66.660514284311944</c:v>
                </c:pt>
                <c:pt idx="18">
                  <c:v>66.903891784338995</c:v>
                </c:pt>
                <c:pt idx="19">
                  <c:v>67.172517345800699</c:v>
                </c:pt>
                <c:pt idx="20">
                  <c:v>67.461007848641728</c:v>
                </c:pt>
                <c:pt idx="21">
                  <c:v>67.764329184032889</c:v>
                </c:pt>
                <c:pt idx="22">
                  <c:v>68.077799275429996</c:v>
                </c:pt>
                <c:pt idx="23">
                  <c:v>68.397085841618591</c:v>
                </c:pt>
                <c:pt idx="24">
                  <c:v>68.718199976812784</c:v>
                </c:pt>
                <c:pt idx="25">
                  <c:v>69.037486484551721</c:v>
                </c:pt>
                <c:pt idx="26">
                  <c:v>69.351611766361543</c:v>
                </c:pt>
                <c:pt idx="27">
                  <c:v>69.657549938989675</c:v>
                </c:pt>
                <c:pt idx="28">
                  <c:v>69.952567738873952</c:v>
                </c:pt>
                <c:pt idx="29">
                  <c:v>70.234208670846542</c:v>
                </c:pt>
                <c:pt idx="30">
                  <c:v>70.50027677007607</c:v>
                </c:pt>
                <c:pt idx="31">
                  <c:v>70.74882027127083</c:v>
                </c:pt>
                <c:pt idx="32">
                  <c:v>70.978115416091242</c:v>
                </c:pt>
                <c:pt idx="33">
                  <c:v>71.186650577227056</c:v>
                </c:pt>
                <c:pt idx="34">
                  <c:v>71.373110834295716</c:v>
                </c:pt>
                <c:pt idx="35">
                  <c:v>71.536363101289041</c:v>
                </c:pt>
                <c:pt idx="36">
                  <c:v>71.675441876506142</c:v>
                </c:pt>
                <c:pt idx="37">
                  <c:v>71.789535662674822</c:v>
                </c:pt>
                <c:pt idx="38">
                  <c:v>71.877974086335854</c:v>
                </c:pt>
                <c:pt idx="39">
                  <c:v>71.940215730735886</c:v>
                </c:pt>
                <c:pt idx="40">
                  <c:v>71.975836684765298</c:v>
                </c:pt>
                <c:pt idx="41">
                  <c:v>71.984519801318598</c:v>
                </c:pt>
                <c:pt idx="42">
                  <c:v>71.966044651379462</c:v>
                </c:pt>
                <c:pt idx="43">
                  <c:v>71.920278154749909</c:v>
                </c:pt>
                <c:pt idx="44">
                  <c:v>71.847165864337597</c:v>
                </c:pt>
                <c:pt idx="45">
                  <c:v>71.746723878027012</c:v>
                </c:pt>
                <c:pt idx="46">
                  <c:v>71.61903135017505</c:v>
                </c:pt>
                <c:pt idx="47">
                  <c:v>71.464223573515667</c:v>
                </c:pt>
                <c:pt idx="48">
                  <c:v>71.282485601590167</c:v>
                </c:pt>
                <c:pt idx="49">
                  <c:v>71.074046381620022</c:v>
                </c:pt>
                <c:pt idx="50">
                  <c:v>70.839173367914753</c:v>
                </c:pt>
                <c:pt idx="51">
                  <c:v>70.578167586376992</c:v>
                </c:pt>
                <c:pt idx="52">
                  <c:v>70.291359121365886</c:v>
                </c:pt>
                <c:pt idx="53">
                  <c:v>69.979102997054909</c:v>
                </c:pt>
                <c:pt idx="54">
                  <c:v>69.64177542642858</c:v>
                </c:pt>
                <c:pt idx="55">
                  <c:v>69.279770402161247</c:v>
                </c:pt>
                <c:pt idx="56">
                  <c:v>68.893496604790428</c:v>
                </c:pt>
                <c:pt idx="57">
                  <c:v>68.483374604801483</c:v>
                </c:pt>
                <c:pt idx="58">
                  <c:v>68.049834336466617</c:v>
                </c:pt>
                <c:pt idx="59">
                  <c:v>67.593312822509631</c:v>
                </c:pt>
                <c:pt idx="60">
                  <c:v>67.114252129886736</c:v>
                </c:pt>
                <c:pt idx="61">
                  <c:v>66.613097538168532</c:v>
                </c:pt>
                <c:pt idx="62">
                  <c:v>66.090295903177818</c:v>
                </c:pt>
                <c:pt idx="63">
                  <c:v>65.546294199666491</c:v>
                </c:pt>
                <c:pt idx="64">
                  <c:v>64.981538227904764</c:v>
                </c:pt>
                <c:pt idx="65">
                  <c:v>64.396471470100721</c:v>
                </c:pt>
                <c:pt idx="66">
                  <c:v>63.791534083564727</c:v>
                </c:pt>
                <c:pt idx="67">
                  <c:v>63.167162018480816</c:v>
                </c:pt>
                <c:pt idx="68">
                  <c:v>62.523786249046594</c:v>
                </c:pt>
                <c:pt idx="69">
                  <c:v>61.861832107590288</c:v>
                </c:pt>
                <c:pt idx="70">
                  <c:v>61.181718712074193</c:v>
                </c:pt>
                <c:pt idx="71">
                  <c:v>60.483858478143539</c:v>
                </c:pt>
                <c:pt idx="72">
                  <c:v>59.768656707583695</c:v>
                </c:pt>
                <c:pt idx="73">
                  <c:v>59.03651124570694</c:v>
                </c:pt>
                <c:pt idx="74">
                  <c:v>58.28781220080279</c:v>
                </c:pt>
                <c:pt idx="75">
                  <c:v>57.522941719359004</c:v>
                </c:pt>
              </c:numCache>
            </c:numRef>
          </c:yVal>
        </c:ser>
        <c:ser>
          <c:idx val="2"/>
          <c:order val="2"/>
          <c:tx>
            <c:v>pi_c = 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Tablosu-Mo'!$D$15:$D$90</c:f>
              <c:numCache>
                <c:formatCode>General</c:formatCode>
                <c:ptCount val="76"/>
                <c:pt idx="0">
                  <c:v>87.808242124555974</c:v>
                </c:pt>
                <c:pt idx="1">
                  <c:v>86.648067513164818</c:v>
                </c:pt>
                <c:pt idx="2">
                  <c:v>85.574150989373578</c:v>
                </c:pt>
                <c:pt idx="3">
                  <c:v>84.585583438000128</c:v>
                </c:pt>
                <c:pt idx="4">
                  <c:v>83.680869961211144</c:v>
                </c:pt>
                <c:pt idx="5">
                  <c:v>82.857959394795884</c:v>
                </c:pt>
                <c:pt idx="6">
                  <c:v>82.114283854763457</c:v>
                </c:pt>
                <c:pt idx="7">
                  <c:v>81.446806700891187</c:v>
                </c:pt>
                <c:pt idx="8">
                  <c:v>80.8520770536703</c:v>
                </c:pt>
                <c:pt idx="9">
                  <c:v>80.326288874866279</c:v>
                </c:pt>
                <c:pt idx="10">
                  <c:v>79.865342616334587</c:v>
                </c:pt>
                <c:pt idx="11">
                  <c:v>79.464907543039658</c:v>
                </c:pt>
                <c:pt idx="12">
                  <c:v>79.120483023222008</c:v>
                </c:pt>
                <c:pt idx="13">
                  <c:v>78.82745732612436</c:v>
                </c:pt>
                <c:pt idx="14">
                  <c:v>78.581162749777491</c:v>
                </c:pt>
                <c:pt idx="15">
                  <c:v>78.376926194251993</c:v>
                </c:pt>
                <c:pt idx="16">
                  <c:v>78.210114579662772</c:v>
                </c:pt>
                <c:pt idx="17">
                  <c:v>78.076174768138216</c:v>
                </c:pt>
                <c:pt idx="18">
                  <c:v>77.970667875123198</c:v>
                </c:pt>
                <c:pt idx="19">
                  <c:v>77.889298042645038</c:v>
                </c:pt>
                <c:pt idx="20">
                  <c:v>77.827935894311096</c:v>
                </c:pt>
                <c:pt idx="21">
                  <c:v>77.782637000541357</c:v>
                </c:pt>
                <c:pt idx="22">
                  <c:v>77.749655756579301</c:v>
                </c:pt>
                <c:pt idx="23">
                  <c:v>77.725455120001399</c:v>
                </c:pt>
                <c:pt idx="24">
                  <c:v>77.70671267404434</c:v>
                </c:pt>
                <c:pt idx="25">
                  <c:v>77.690323483310038</c:v>
                </c:pt>
                <c:pt idx="26">
                  <c:v>77.673400194102314</c:v>
                </c:pt>
                <c:pt idx="27">
                  <c:v>77.65327080702501</c:v>
                </c:pt>
                <c:pt idx="28">
                  <c:v>77.627474518065654</c:v>
                </c:pt>
                <c:pt idx="29">
                  <c:v>77.593755989065045</c:v>
                </c:pt>
                <c:pt idx="30">
                  <c:v>77.550058371457226</c:v>
                </c:pt>
                <c:pt idx="31">
                  <c:v>77.49451537011889</c:v>
                </c:pt>
                <c:pt idx="32">
                  <c:v>77.425442598283894</c:v>
                </c:pt>
                <c:pt idx="33">
                  <c:v>77.341328440567835</c:v>
                </c:pt>
                <c:pt idx="34">
                  <c:v>77.240824609705243</c:v>
                </c:pt>
                <c:pt idx="35">
                  <c:v>77.122736553904645</c:v>
                </c:pt>
                <c:pt idx="36">
                  <c:v>76.986013845869707</c:v>
                </c:pt>
                <c:pt idx="37">
                  <c:v>76.829740661496501</c:v>
                </c:pt>
                <c:pt idx="38">
                  <c:v>76.653126435926978</c:v>
                </c:pt>
                <c:pt idx="39">
                  <c:v>76.455496766860861</c:v>
                </c:pt>
                <c:pt idx="40">
                  <c:v>76.236284619605243</c:v>
                </c:pt>
                <c:pt idx="41">
                  <c:v>75.995021875068872</c:v>
                </c:pt>
                <c:pt idx="42">
                  <c:v>75.731331250573646</c:v>
                </c:pt>
                <c:pt idx="43">
                  <c:v>75.444918613756258</c:v>
                </c:pt>
                <c:pt idx="44">
                  <c:v>75.13556570176705</c:v>
                </c:pt>
                <c:pt idx="45">
                  <c:v>74.803123251261098</c:v>
                </c:pt>
                <c:pt idx="46">
                  <c:v>74.447504539149762</c:v>
                </c:pt>
                <c:pt idx="47">
                  <c:v>74.06867932957924</c:v>
                </c:pt>
                <c:pt idx="48">
                  <c:v>73.666668218996605</c:v>
                </c:pt>
                <c:pt idx="49">
                  <c:v>73.241537368319669</c:v>
                </c:pt>
                <c:pt idx="50">
                  <c:v>72.793393609039953</c:v>
                </c:pt>
                <c:pt idx="51">
                  <c:v>72.322379908458416</c:v>
                </c:pt>
                <c:pt idx="52">
                  <c:v>71.828671178093117</c:v>
                </c:pt>
                <c:pt idx="53">
                  <c:v>71.312470408534878</c:v>
                </c:pt>
                <c:pt idx="54">
                  <c:v>70.774005113591201</c:v>
                </c:pt>
                <c:pt idx="55">
                  <c:v>70.213524066395578</c:v>
                </c:pt>
                <c:pt idx="56">
                  <c:v>69.63129431021818</c:v>
                </c:pt>
                <c:pt idx="57">
                  <c:v>69.027598426951513</c:v>
                </c:pt>
                <c:pt idx="58">
                  <c:v>68.402732046624806</c:v>
                </c:pt>
                <c:pt idx="59">
                  <c:v>67.757001581792849</c:v>
                </c:pt>
                <c:pt idx="60">
                  <c:v>67.090722171219568</c:v>
                </c:pt>
                <c:pt idx="61">
                  <c:v>66.404215817915286</c:v>
                </c:pt>
                <c:pt idx="62">
                  <c:v>65.697809707265577</c:v>
                </c:pt>
                <c:pt idx="63">
                  <c:v>64.971834691697907</c:v>
                </c:pt>
                <c:pt idx="64">
                  <c:v>64.226623929053034</c:v>
                </c:pt>
                <c:pt idx="65">
                  <c:v>63.46251166255248</c:v>
                </c:pt>
                <c:pt idx="66">
                  <c:v>62.679832130972258</c:v>
                </c:pt>
                <c:pt idx="67">
                  <c:v>61.878918598340071</c:v>
                </c:pt>
                <c:pt idx="68">
                  <c:v>61.060102493161359</c:v>
                </c:pt>
                <c:pt idx="69">
                  <c:v>60.223712647845673</c:v>
                </c:pt>
                <c:pt idx="70">
                  <c:v>59.370074629647064</c:v>
                </c:pt>
                <c:pt idx="71">
                  <c:v>58.49951015504508</c:v>
                </c:pt>
                <c:pt idx="72">
                  <c:v>57.612336580077766</c:v>
                </c:pt>
                <c:pt idx="73">
                  <c:v>56.708866459693219</c:v>
                </c:pt>
                <c:pt idx="74">
                  <c:v>55.789407169710465</c:v>
                </c:pt>
                <c:pt idx="75">
                  <c:v>54.854260585475011</c:v>
                </c:pt>
              </c:numCache>
            </c:numRef>
          </c:yVal>
        </c:ser>
        <c:ser>
          <c:idx val="3"/>
          <c:order val="3"/>
          <c:tx>
            <c:v>pi_c = 5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Tablosu-Mo'!$E$15:$E$90</c:f>
              <c:numCache>
                <c:formatCode>General</c:formatCode>
                <c:ptCount val="76"/>
                <c:pt idx="0">
                  <c:v>100.95054013374963</c:v>
                </c:pt>
                <c:pt idx="1">
                  <c:v>99.777719772504938</c:v>
                </c:pt>
                <c:pt idx="2">
                  <c:v>98.665981970138972</c:v>
                </c:pt>
                <c:pt idx="3">
                  <c:v>97.614762342065404</c:v>
                </c:pt>
                <c:pt idx="4">
                  <c:v>96.623130106627613</c:v>
                </c:pt>
                <c:pt idx="5">
                  <c:v>95.68980253918113</c:v>
                </c:pt>
                <c:pt idx="6">
                  <c:v>94.813164557445532</c:v>
                </c:pt>
                <c:pt idx="7">
                  <c:v>93.991292831365982</c:v>
                </c:pt>
                <c:pt idx="8">
                  <c:v>93.221983695399118</c:v>
                </c:pt>
                <c:pt idx="9">
                  <c:v>92.502784062466731</c:v>
                </c:pt>
                <c:pt idx="10">
                  <c:v>91.831024498361344</c:v>
                </c:pt>
                <c:pt idx="11">
                  <c:v>91.203853612007492</c:v>
                </c:pt>
                <c:pt idx="12">
                  <c:v>90.618272947243113</c:v>
                </c:pt>
                <c:pt idx="13">
                  <c:v>90.071171620481451</c:v>
                </c:pt>
                <c:pt idx="14">
                  <c:v>89.55936002943541</c:v>
                </c:pt>
                <c:pt idx="15">
                  <c:v>89.079602054255176</c:v>
                </c:pt>
                <c:pt idx="16">
                  <c:v>88.628645277273606</c:v>
                </c:pt>
                <c:pt idx="17">
                  <c:v>88.203248854988175</c:v>
                </c:pt>
                <c:pt idx="18">
                  <c:v>87.800208780737449</c:v>
                </c:pt>
                <c:pt idx="19">
                  <c:v>87.416380374646977</c:v>
                </c:pt>
                <c:pt idx="20">
                  <c:v>87.04869792584708</c:v>
                </c:pt>
                <c:pt idx="21">
                  <c:v>86.694191488811327</c:v>
                </c:pt>
                <c:pt idx="22">
                  <c:v>86.350000900008737</c:v>
                </c:pt>
                <c:pt idx="23">
                  <c:v>86.013387132780039</c:v>
                </c:pt>
                <c:pt idx="24">
                  <c:v>85.681741147939505</c:v>
                </c:pt>
                <c:pt idx="25">
                  <c:v>85.352590426016206</c:v>
                </c:pt>
                <c:pt idx="26">
                  <c:v>85.023603385513184</c:v>
                </c:pt>
                <c:pt idx="27">
                  <c:v>84.692591901455998</c:v>
                </c:pt>
                <c:pt idx="28">
                  <c:v>84.357512141249515</c:v>
                </c:pt>
                <c:pt idx="29">
                  <c:v>84.016463931834565</c:v>
                </c:pt>
                <c:pt idx="30">
                  <c:v>83.667688864623173</c:v>
                </c:pt>
                <c:pt idx="31">
                  <c:v>83.309567333838302</c:v>
                </c:pt>
                <c:pt idx="32">
                  <c:v>82.94061469069635</c:v>
                </c:pt>
                <c:pt idx="33">
                  <c:v>82.559476681193317</c:v>
                </c:pt>
                <c:pt idx="34">
                  <c:v>82.164924319792661</c:v>
                </c:pt>
                <c:pt idx="35">
                  <c:v>81.755848335619007</c:v>
                </c:pt>
                <c:pt idx="36">
                  <c:v>81.331253312282257</c:v>
                </c:pt>
                <c:pt idx="37">
                  <c:v>80.890251627512825</c:v>
                </c:pt>
                <c:pt idx="38">
                  <c:v>80.432057284622999</c:v>
                </c:pt>
                <c:pt idx="39">
                  <c:v>79.955979714580167</c:v>
                </c:pt>
                <c:pt idx="40">
                  <c:v>79.461417615282002</c:v>
                </c:pt>
                <c:pt idx="41">
                  <c:v>78.947852883513121</c:v>
                </c:pt>
                <c:pt idx="42">
                  <c:v>78.414844685041686</c:v>
                </c:pt>
                <c:pt idx="43">
                  <c:v>77.862023699370823</c:v>
                </c:pt>
                <c:pt idx="44">
                  <c:v>77.289086567743254</c:v>
                </c:pt>
                <c:pt idx="45">
                  <c:v>76.695790566062456</c:v>
                </c:pt>
                <c:pt idx="46">
                  <c:v>76.081948518365152</c:v>
                </c:pt>
                <c:pt idx="47">
                  <c:v>75.447423961292444</c:v>
                </c:pt>
                <c:pt idx="48">
                  <c:v>74.792126565586344</c:v>
                </c:pt>
                <c:pt idx="49">
                  <c:v>74.116007816905565</c:v>
                </c:pt>
                <c:pt idx="50">
                  <c:v>73.419056955146559</c:v>
                </c:pt>
                <c:pt idx="51">
                  <c:v>72.70129716889403</c:v>
                </c:pt>
                <c:pt idx="52">
                  <c:v>71.962782039552451</c:v>
                </c:pt>
                <c:pt idx="53">
                  <c:v>71.203592228061268</c:v>
                </c:pt>
                <c:pt idx="54">
                  <c:v>70.423832395817712</c:v>
                </c:pt>
                <c:pt idx="55">
                  <c:v>69.623628350471364</c:v>
                </c:pt>
                <c:pt idx="56">
                  <c:v>68.803124406567775</c:v>
                </c:pt>
                <c:pt idx="57">
                  <c:v>67.962480950563474</c:v>
                </c:pt>
                <c:pt idx="58">
                  <c:v>67.101872199474002</c:v>
                </c:pt>
                <c:pt idx="59">
                  <c:v>66.221484142320435</c:v>
                </c:pt>
                <c:pt idx="60">
                  <c:v>65.321512653574302</c:v>
                </c:pt>
                <c:pt idx="61">
                  <c:v>64.402161767947902</c:v>
                </c:pt>
                <c:pt idx="62">
                  <c:v>63.463642106108004</c:v>
                </c:pt>
                <c:pt idx="63">
                  <c:v>62.506169441192334</c:v>
                </c:pt>
                <c:pt idx="64">
                  <c:v>61.52996339636163</c:v>
                </c:pt>
                <c:pt idx="65">
                  <c:v>60.53524626401056</c:v>
                </c:pt>
                <c:pt idx="66">
                  <c:v>59.522241937681237</c:v>
                </c:pt>
                <c:pt idx="67">
                  <c:v>58.491174948156896</c:v>
                </c:pt>
                <c:pt idx="68">
                  <c:v>57.442269595660349</c:v>
                </c:pt>
                <c:pt idx="69">
                  <c:v>56.375749170527875</c:v>
                </c:pt>
                <c:pt idx="70">
                  <c:v>55.291835255174249</c:v>
                </c:pt>
                <c:pt idx="71">
                  <c:v>54.190747100601811</c:v>
                </c:pt>
                <c:pt idx="72">
                  <c:v>53.072701071132606</c:v>
                </c:pt>
                <c:pt idx="73">
                  <c:v>51.937910151455398</c:v>
                </c:pt>
                <c:pt idx="74">
                  <c:v>50.786583510476518</c:v>
                </c:pt>
                <c:pt idx="75">
                  <c:v>49.618926116844037</c:v>
                </c:pt>
              </c:numCache>
            </c:numRef>
          </c:yVal>
        </c:ser>
        <c:ser>
          <c:idx val="4"/>
          <c:order val="4"/>
          <c:tx>
            <c:v>pi_c = 10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Tablosu-Mo'!$F$15:$F$90</c:f>
              <c:numCache>
                <c:formatCode>General</c:formatCode>
                <c:ptCount val="76"/>
                <c:pt idx="0">
                  <c:v>112.11775994351339</c:v>
                </c:pt>
                <c:pt idx="1">
                  <c:v>110.93401600619205</c:v>
                </c:pt>
                <c:pt idx="2">
                  <c:v>109.78957723009549</c:v>
                </c:pt>
                <c:pt idx="3">
                  <c:v>108.68408707679951</c:v>
                </c:pt>
                <c:pt idx="4">
                  <c:v>107.61695650684311</c:v>
                </c:pt>
                <c:pt idx="5">
                  <c:v>106.58737162529331</c:v>
                </c:pt>
                <c:pt idx="6">
                  <c:v>105.59430410929534</c:v>
                </c:pt>
                <c:pt idx="7">
                  <c:v>104.63652415578578</c:v>
                </c:pt>
                <c:pt idx="8">
                  <c:v>103.71261563226228</c:v>
                </c:pt>
                <c:pt idx="9">
                  <c:v>102.82099307108551</c:v>
                </c:pt>
                <c:pt idx="10">
                  <c:v>101.95992011933231</c:v>
                </c:pt>
                <c:pt idx="11">
                  <c:v>101.12752904201693</c:v>
                </c:pt>
                <c:pt idx="12">
                  <c:v>100.32184087608906</c:v>
                </c:pt>
                <c:pt idx="13">
                  <c:v>99.540785844884169</c:v>
                </c:pt>
                <c:pt idx="14">
                  <c:v>98.78222366600184</c:v>
                </c:pt>
                <c:pt idx="15">
                  <c:v>98.043963417921887</c:v>
                </c:pt>
                <c:pt idx="16">
                  <c:v>97.323782669825093</c:v>
                </c:pt>
                <c:pt idx="17">
                  <c:v>96.619445622822198</c:v>
                </c:pt>
                <c:pt idx="18">
                  <c:v>95.928720056943234</c:v>
                </c:pt>
                <c:pt idx="19">
                  <c:v>95.249392924833458</c:v>
                </c:pt>
                <c:pt idx="20">
                  <c:v>94.579284478442119</c:v>
                </c:pt>
                <c:pt idx="21">
                  <c:v>93.916260857693032</c:v>
                </c:pt>
                <c:pt idx="22">
                  <c:v>93.258245109135004</c:v>
                </c:pt>
                <c:pt idx="23">
                  <c:v>92.603226637166472</c:v>
                </c:pt>
                <c:pt idx="24">
                  <c:v>91.949269120172232</c:v>
                </c:pt>
                <c:pt idx="25">
                  <c:v>91.294516948650738</c:v>
                </c:pt>
                <c:pt idx="26">
                  <c:v>90.637200262194696</c:v>
                </c:pt>
                <c:pt idx="27">
                  <c:v>89.975638677248241</c:v>
                </c:pt>
                <c:pt idx="28">
                  <c:v>89.308243808259277</c:v>
                </c:pt>
                <c:pt idx="29">
                  <c:v>88.633520691616653</c:v>
                </c:pt>
                <c:pt idx="30">
                  <c:v>87.950068225101134</c:v>
                </c:pt>
                <c:pt idx="31">
                  <c:v>87.256578736001359</c:v>
                </c:pt>
                <c:pt idx="32">
                  <c:v>86.551836789051848</c:v>
                </c:pt>
                <c:pt idx="33">
                  <c:v>85.834717341427179</c:v>
                </c:pt>
                <c:pt idx="34">
                  <c:v>85.104183346615471</c:v>
                </c:pt>
                <c:pt idx="35">
                  <c:v>84.359282902500595</c:v>
                </c:pt>
                <c:pt idx="36">
                  <c:v>83.599146031752937</c:v>
                </c:pt>
                <c:pt idx="37">
                  <c:v>82.822981174968405</c:v>
                </c:pt>
                <c:pt idx="38">
                  <c:v>82.030071469154763</c:v>
                </c:pt>
                <c:pt idx="39">
                  <c:v>81.219770876347653</c:v>
                </c:pt>
                <c:pt idx="40">
                  <c:v>80.391500219512508</c:v>
                </c:pt>
                <c:pt idx="41">
                  <c:v>79.544743175572904</c:v>
                </c:pt>
                <c:pt idx="42">
                  <c:v>78.679042268495294</c:v>
                </c:pt>
                <c:pt idx="43">
                  <c:v>77.79399489891729</c:v>
                </c:pt>
                <c:pt idx="44">
                  <c:v>76.889249440867857</c:v>
                </c:pt>
                <c:pt idx="45">
                  <c:v>75.964501430714265</c:v>
                </c:pt>
                <c:pt idx="46">
                  <c:v>75.019489868585751</c:v>
                </c:pt>
                <c:pt idx="47">
                  <c:v>74.053993648155327</c:v>
                </c:pt>
                <c:pt idx="48">
                  <c:v>73.067828126794964</c:v>
                </c:pt>
                <c:pt idx="49">
                  <c:v>72.060841844724564</c:v>
                </c:pt>
                <c:pt idx="50">
                  <c:v>71.032913398827603</c:v>
                </c:pt>
                <c:pt idx="51">
                  <c:v>69.983948474266242</c:v>
                </c:pt>
                <c:pt idx="52">
                  <c:v>68.913877034866644</c:v>
                </c:pt>
                <c:pt idx="53">
                  <c:v>67.822650671424526</c:v>
                </c:pt>
                <c:pt idx="54">
                  <c:v>66.710240105565589</c:v>
                </c:pt>
                <c:pt idx="55">
                  <c:v>65.576632845552751</c:v>
                </c:pt>
                <c:pt idx="56">
                  <c:v>64.42183098943363</c:v>
                </c:pt>
                <c:pt idx="57">
                  <c:v>63.245849170130249</c:v>
                </c:pt>
                <c:pt idx="58">
                  <c:v>62.048712636469411</c:v>
                </c:pt>
                <c:pt idx="59">
                  <c:v>60.830455463704091</c:v>
                </c:pt>
                <c:pt idx="60">
                  <c:v>59.591118886765237</c:v>
                </c:pt>
                <c:pt idx="61">
                  <c:v>58.330749749284557</c:v>
                </c:pt>
                <c:pt idx="62">
                  <c:v>57.049399061327634</c:v>
                </c:pt>
                <c:pt idx="63">
                  <c:v>55.747120658752756</c:v>
                </c:pt>
                <c:pt idx="64">
                  <c:v>54.423969957150774</c:v>
                </c:pt>
                <c:pt idx="65">
                  <c:v>53.080002793412085</c:v>
                </c:pt>
                <c:pt idx="66">
                  <c:v>51.715274348097367</c:v>
                </c:pt>
                <c:pt idx="67">
                  <c:v>50.329838141947747</c:v>
                </c:pt>
                <c:pt idx="68">
                  <c:v>48.923745100049004</c:v>
                </c:pt>
                <c:pt idx="69">
                  <c:v>47.497042677358451</c:v>
                </c:pt>
                <c:pt idx="70">
                  <c:v>46.049774039500832</c:v>
                </c:pt>
                <c:pt idx="71">
                  <c:v>44.581977292940181</c:v>
                </c:pt>
                <c:pt idx="72">
                  <c:v>43.093684758829809</c:v>
                </c:pt>
                <c:pt idx="73">
                  <c:v>41.584922285029762</c:v>
                </c:pt>
                <c:pt idx="74">
                  <c:v>40.055708590956932</c:v>
                </c:pt>
                <c:pt idx="75">
                  <c:v>38.506054640092067</c:v>
                </c:pt>
              </c:numCache>
            </c:numRef>
          </c:yVal>
        </c:ser>
        <c:ser>
          <c:idx val="5"/>
          <c:order val="5"/>
          <c:tx>
            <c:v>pi_c = 20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Tablosu-Mo'!$G$15:$G$90</c:f>
              <c:numCache>
                <c:formatCode>General</c:formatCode>
                <c:ptCount val="76"/>
                <c:pt idx="0">
                  <c:v>117.8828853279181</c:v>
                </c:pt>
                <c:pt idx="1">
                  <c:v>116.69118497511344</c:v>
                </c:pt>
                <c:pt idx="2">
                  <c:v>115.52291234617402</c:v>
                </c:pt>
                <c:pt idx="3">
                  <c:v>114.37781650015131</c:v>
                </c:pt>
                <c:pt idx="4">
                  <c:v>113.25548246706204</c:v>
                </c:pt>
                <c:pt idx="5">
                  <c:v>112.15533606663601</c:v>
                </c:pt>
                <c:pt idx="6">
                  <c:v>111.07665050032982</c:v>
                </c:pt>
                <c:pt idx="7">
                  <c:v>110.01855456934402</c:v>
                </c:pt>
                <c:pt idx="8">
                  <c:v>108.98004233881868</c:v>
                </c:pt>
                <c:pt idx="9">
                  <c:v>107.95998404222158</c:v>
                </c:pt>
                <c:pt idx="10">
                  <c:v>106.95713800084994</c:v>
                </c:pt>
                <c:pt idx="11">
                  <c:v>105.97016332166848</c:v>
                </c:pt>
                <c:pt idx="12">
                  <c:v>104.99763313236605</c:v>
                </c:pt>
                <c:pt idx="13">
                  <c:v>104.03804811517989</c:v>
                </c:pt>
                <c:pt idx="14">
                  <c:v>103.08985011008154</c:v>
                </c:pt>
                <c:pt idx="15">
                  <c:v>102.15143557249641</c:v>
                </c:pt>
                <c:pt idx="16">
                  <c:v>101.22116868984138</c:v>
                </c:pt>
                <c:pt idx="17">
                  <c:v>100.29739398373385</c:v>
                </c:pt>
                <c:pt idx="18">
                  <c:v>99.378448249648329</c:v>
                </c:pt>
                <c:pt idx="19">
                  <c:v>98.462671712009453</c:v>
                </c:pt>
                <c:pt idx="20">
                  <c:v>97.548418299230207</c:v>
                </c:pt>
                <c:pt idx="21">
                  <c:v>96.634064969167056</c:v>
                </c:pt>
                <c:pt idx="22">
                  <c:v>95.718020040141866</c:v>
                </c:pt>
                <c:pt idx="23">
                  <c:v>94.798730505500131</c:v>
                </c:pt>
                <c:pt idx="24">
                  <c:v>93.874688330213388</c:v>
                </c:pt>
                <c:pt idx="25">
                  <c:v>92.944435746012203</c:v>
                </c:pt>
                <c:pt idx="26">
                  <c:v>92.006569576812709</c:v>
                </c:pt>
                <c:pt idx="27">
                  <c:v>91.059744638741734</c:v>
                </c:pt>
                <c:pt idx="28">
                  <c:v>90.102676268946581</c:v>
                </c:pt>
                <c:pt idx="29">
                  <c:v>89.134142044729202</c:v>
                </c:pt>
                <c:pt idx="30">
                  <c:v>88.152982759583224</c:v>
                </c:pt>
                <c:pt idx="31">
                  <c:v>87.158102725660655</c:v>
                </c:pt>
                <c:pt idx="32">
                  <c:v>86.148469473323956</c:v>
                </c:pt>
                <c:pt idx="33">
                  <c:v>85.123112918009653</c:v>
                </c:pt>
                <c:pt idx="34">
                  <c:v>84.081124062909922</c:v>
                </c:pt>
                <c:pt idx="35">
                  <c:v>83.021653303222806</c:v>
                </c:pt>
                <c:pt idx="36">
                  <c:v>81.943908394162463</c:v>
                </c:pt>
                <c:pt idx="37">
                  <c:v>80.847152140776856</c:v>
                </c:pt>
                <c:pt idx="38">
                  <c:v>79.730699863075898</c:v>
                </c:pt>
                <c:pt idx="39">
                  <c:v>78.593916685194785</c:v>
                </c:pt>
                <c:pt idx="40">
                  <c:v>77.436214692442675</c:v>
                </c:pt>
                <c:pt idx="41">
                  <c:v>76.257049995230688</c:v>
                </c:pt>
                <c:pt idx="42">
                  <c:v>75.055919734123393</c:v>
                </c:pt>
                <c:pt idx="43">
                  <c:v>73.832359055691626</c:v>
                </c:pt>
                <c:pt idx="44">
                  <c:v>72.585938084505315</c:v>
                </c:pt>
                <c:pt idx="45">
                  <c:v>71.316258912538885</c:v>
                </c:pt>
                <c:pt idx="46">
                  <c:v>70.022952623481515</c:v>
                </c:pt>
                <c:pt idx="47">
                  <c:v>68.705676365969353</c:v>
                </c:pt>
                <c:pt idx="48">
                  <c:v>67.364110486583471</c:v>
                </c:pt>
                <c:pt idx="49">
                  <c:v>65.997955730580657</c:v>
                </c:pt>
                <c:pt idx="50">
                  <c:v>64.606930515734419</c:v>
                </c:pt>
                <c:pt idx="51">
                  <c:v>63.190768282340166</c:v>
                </c:pt>
                <c:pt idx="52">
                  <c:v>61.749214920366008</c:v>
                </c:pt>
                <c:pt idx="53">
                  <c:v>60.282026272882824</c:v>
                </c:pt>
                <c:pt idx="54">
                  <c:v>58.788965713261568</c:v>
                </c:pt>
                <c:pt idx="55">
                  <c:v>57.269801792159434</c:v>
                </c:pt>
                <c:pt idx="56">
                  <c:v>55.724305948998122</c:v>
                </c:pt>
                <c:pt idx="57">
                  <c:v>54.152250281448197</c:v>
                </c:pt>
                <c:pt idx="58">
                  <c:v>52.55340536534176</c:v>
                </c:pt>
                <c:pt idx="59">
                  <c:v>50.927538116418646</c:v>
                </c:pt>
                <c:pt idx="60">
                  <c:v>49.274409684340114</c:v>
                </c:pt>
                <c:pt idx="61">
                  <c:v>47.593773368455793</c:v>
                </c:pt>
                <c:pt idx="62">
                  <c:v>45.885372543852775</c:v>
                </c:pt>
                <c:pt idx="63">
                  <c:v>44.148938585225544</c:v>
                </c:pt>
                <c:pt idx="64">
                  <c:v>42.384188775051285</c:v>
                </c:pt>
                <c:pt idx="65">
                  <c:v>40.590824181403491</c:v>
                </c:pt>
                <c:pt idx="66">
                  <c:v>38.768527489456289</c:v>
                </c:pt>
                <c:pt idx="67">
                  <c:v>36.91696076928126</c:v>
                </c:pt>
                <c:pt idx="68">
                  <c:v>35.035763160875334</c:v>
                </c:pt>
                <c:pt idx="69">
                  <c:v>33.124548455432603</c:v>
                </c:pt>
                <c:pt idx="70">
                  <c:v>31.182902549625819</c:v>
                </c:pt>
                <c:pt idx="71">
                  <c:v>29.210380747027131</c:v>
                </c:pt>
                <c:pt idx="72">
                  <c:v>27.206504877688509</c:v>
                </c:pt>
                <c:pt idx="73">
                  <c:v>25.170760203223189</c:v>
                </c:pt>
                <c:pt idx="74">
                  <c:v>23.102592070359744</c:v>
                </c:pt>
                <c:pt idx="75">
                  <c:v>21.001402270731319</c:v>
                </c:pt>
              </c:numCache>
            </c:numRef>
          </c:yVal>
        </c:ser>
        <c:ser>
          <c:idx val="6"/>
          <c:order val="6"/>
          <c:tx>
            <c:v>pi_c = 30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Tablosu-Mo'!$H$15:$H$90</c:f>
              <c:numCache>
                <c:formatCode>General</c:formatCode>
                <c:ptCount val="76"/>
                <c:pt idx="0">
                  <c:v>119.18970676988928</c:v>
                </c:pt>
                <c:pt idx="1">
                  <c:v>117.99395005781876</c:v>
                </c:pt>
                <c:pt idx="2">
                  <c:v>116.81352155757732</c:v>
                </c:pt>
                <c:pt idx="3">
                  <c:v>115.64820974651492</c:v>
                </c:pt>
                <c:pt idx="4">
                  <c:v>114.49766468661785</c:v>
                </c:pt>
                <c:pt idx="5">
                  <c:v>113.36140186424328</c:v>
                </c:pt>
                <c:pt idx="6">
                  <c:v>112.23880744820885</c:v>
                </c:pt>
                <c:pt idx="7">
                  <c:v>111.12914485372025</c:v>
                </c:pt>
                <c:pt idx="8">
                  <c:v>110.03156247434154</c:v>
                </c:pt>
                <c:pt idx="9">
                  <c:v>108.94510242359156</c:v>
                </c:pt>
                <c:pt idx="10">
                  <c:v>107.8687101123037</c:v>
                </c:pt>
                <c:pt idx="11">
                  <c:v>106.80124447789349</c:v>
                </c:pt>
                <c:pt idx="12">
                  <c:v>105.74148867717464</c:v>
                </c:pt>
                <c:pt idx="13">
                  <c:v>104.68816105513741</c:v>
                </c:pt>
                <c:pt idx="14">
                  <c:v>103.63992620776439</c:v>
                </c:pt>
                <c:pt idx="15">
                  <c:v>102.59540596692783</c:v>
                </c:pt>
                <c:pt idx="16">
                  <c:v>101.55319014900844</c:v>
                </c:pt>
                <c:pt idx="17">
                  <c:v>100.51184692532574</c:v>
                </c:pt>
                <c:pt idx="18">
                  <c:v>99.469932690981793</c:v>
                </c:pt>
                <c:pt idx="19">
                  <c:v>98.426001328504967</c:v>
                </c:pt>
                <c:pt idx="20">
                  <c:v>97.378612782990729</c:v>
                </c:pt>
                <c:pt idx="21">
                  <c:v>96.326340885605902</c:v>
                </c:pt>
                <c:pt idx="22">
                  <c:v>95.267780381766087</c:v>
                </c:pt>
                <c:pt idx="23">
                  <c:v>94.20155313853823</c:v>
                </c:pt>
                <c:pt idx="24">
                  <c:v>93.126313522491699</c:v>
                </c:pt>
                <c:pt idx="25">
                  <c:v>92.040752954060068</c:v>
                </c:pt>
                <c:pt idx="26">
                  <c:v>90.94360365731859</c:v>
                </c:pt>
                <c:pt idx="27">
                  <c:v>89.833641634860328</c:v>
                </c:pt>
                <c:pt idx="28">
                  <c:v>88.709688906171394</c:v>
                </c:pt>
                <c:pt idx="29">
                  <c:v>87.570615054635368</c:v>
                </c:pt>
                <c:pt idx="30">
                  <c:v>86.415338133156283</c:v>
                </c:pt>
                <c:pt idx="31">
                  <c:v>85.242824981541318</c:v>
                </c:pt>
                <c:pt idx="32">
                  <c:v>84.052091010405547</c:v>
                </c:pt>
                <c:pt idx="33">
                  <c:v>82.842199506647972</c:v>
                </c:pt>
                <c:pt idx="34">
                  <c:v>81.612260514700381</c:v>
                </c:pt>
                <c:pt idx="35">
                  <c:v>80.361429345961412</c:v>
                </c:pt>
                <c:pt idx="36">
                  <c:v>79.088904766283235</c:v>
                </c:pt>
                <c:pt idx="37">
                  <c:v>77.793926908248281</c:v>
                </c:pt>
                <c:pt idx="38">
                  <c:v>76.475774951412774</c:v>
                </c:pt>
                <c:pt idx="39">
                  <c:v>75.133764609837812</c:v>
                </c:pt>
                <c:pt idx="40">
                  <c:v>73.767245462193088</c:v>
                </c:pt>
                <c:pt idx="41">
                  <c:v>72.375598155600741</c:v>
                </c:pt>
                <c:pt idx="42">
                  <c:v>70.958231510266202</c:v>
                </c:pt>
                <c:pt idx="43">
                  <c:v>69.51457954787746</c:v>
                </c:pt>
                <c:pt idx="44">
                  <c:v>68.044098462794636</c:v>
                </c:pt>
                <c:pt idx="45">
                  <c:v>66.546263551222268</c:v>
                </c:pt>
                <c:pt idx="46">
                  <c:v>65.020566109879184</c:v>
                </c:pt>
                <c:pt idx="47">
                  <c:v>63.466510312159848</c:v>
                </c:pt>
                <c:pt idx="48">
                  <c:v>61.88361006641189</c:v>
                </c:pt>
                <c:pt idx="49">
                  <c:v>60.27138585772385</c:v>
                </c:pt>
                <c:pt idx="50">
                  <c:v>58.629361571504155</c:v>
                </c:pt>
                <c:pt idx="51">
                  <c:v>56.957061294105841</c:v>
                </c:pt>
                <c:pt idx="52">
                  <c:v>55.254006082777749</c:v>
                </c:pt>
                <c:pt idx="53">
                  <c:v>53.519710694254641</c:v>
                </c:pt>
                <c:pt idx="54">
                  <c:v>51.75368025828945</c:v>
                </c:pt>
                <c:pt idx="55">
                  <c:v>49.955406879315809</c:v>
                </c:pt>
                <c:pt idx="56">
                  <c:v>48.124366146145583</c:v>
                </c:pt>
                <c:pt idx="57">
                  <c:v>46.26001352606955</c:v>
                </c:pt>
                <c:pt idx="58">
                  <c:v>44.361780615849966</c:v>
                </c:pt>
                <c:pt idx="59">
                  <c:v>42.429071217761681</c:v>
                </c:pt>
                <c:pt idx="60">
                  <c:v>40.461257203921001</c:v>
                </c:pt>
                <c:pt idx="61">
                  <c:v>38.457674126488143</c:v>
                </c:pt>
                <c:pt idx="62">
                  <c:v>36.417616524743536</c:v>
                </c:pt>
                <c:pt idx="63">
                  <c:v>34.340332872296763</c:v>
                </c:pt>
                <c:pt idx="64">
                  <c:v>32.225020098496898</c:v>
                </c:pt>
                <c:pt idx="65">
                  <c:v>30.070817607125342</c:v>
                </c:pt>
                <c:pt idx="66">
                  <c:v>27.876800702214744</c:v>
                </c:pt>
                <c:pt idx="67">
                  <c:v>25.641973314790945</c:v>
                </c:pt>
                <c:pt idx="68">
                  <c:v>23.365259904753902</c:v>
                </c:pt>
                <c:pt idx="69">
                  <c:v>21.045496388074998</c:v>
                </c:pt>
                <c:pt idx="70">
                  <c:v>18.681419909790808</c:v>
                </c:pt>
                <c:pt idx="71">
                  <c:v>16.271657246349204</c:v>
                </c:pt>
                <c:pt idx="72">
                  <c:v>13.814711574647868</c:v>
                </c:pt>
                <c:pt idx="73">
                  <c:v>11.308947286853257</c:v>
                </c:pt>
                <c:pt idx="74">
                  <c:v>8.7525724561215466</c:v>
                </c:pt>
                <c:pt idx="75">
                  <c:v>6.1436184636777673</c:v>
                </c:pt>
              </c:numCache>
            </c:numRef>
          </c:yVal>
        </c:ser>
        <c:axId val="92786688"/>
        <c:axId val="92788608"/>
      </c:scatterChart>
      <c:valAx>
        <c:axId val="92786688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12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0.49611542730299668"/>
              <c:y val="0.908646003262642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88608"/>
        <c:crosses val="autoZero"/>
        <c:crossBetween val="midCat"/>
      </c:valAx>
      <c:valAx>
        <c:axId val="92788608"/>
        <c:scaling>
          <c:orientation val="minMax"/>
          <c:max val="12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/</a:t>
                </a: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12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US" sz="9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[lbf/(lbm/s)]</a:t>
                </a:r>
              </a:p>
            </c:rich>
          </c:tx>
          <c:layout>
            <c:manualLayout>
              <c:xMode val="edge"/>
              <c:yMode val="edge"/>
              <c:x val="0.21753607103218647"/>
              <c:y val="0.393148450244698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86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931187569367374"/>
          <c:y val="0.13539967373572595"/>
          <c:w val="9.5449500554938962E-2"/>
          <c:h val="0.230016313213703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Ideal turbojet başarımının uçuş Mach sayısı ile değişimi: 
yakıt/hava oranı</a:t>
            </a:r>
          </a:p>
        </c:rich>
      </c:tx>
      <c:layout>
        <c:manualLayout>
          <c:xMode val="edge"/>
          <c:yMode val="edge"/>
          <c:x val="0.27817993795243018"/>
          <c:y val="2.03389830508474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472595656670114"/>
          <c:y val="0.10169491525423729"/>
          <c:w val="0.4364012409513961"/>
          <c:h val="0.75254237288135595"/>
        </c:manualLayout>
      </c:layout>
      <c:scatterChart>
        <c:scatterStyle val="lineMarker"/>
        <c:ser>
          <c:idx val="0"/>
          <c:order val="0"/>
          <c:tx>
            <c:v>pi_c = 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Tablosu-Mo'!$I$15:$I$90</c:f>
              <c:numCache>
                <c:formatCode>General</c:formatCode>
                <c:ptCount val="76"/>
                <c:pt idx="0">
                  <c:v>3.4043478260869564E-2</c:v>
                </c:pt>
                <c:pt idx="1">
                  <c:v>3.4041850434782604E-2</c:v>
                </c:pt>
                <c:pt idx="2">
                  <c:v>3.4036966956521739E-2</c:v>
                </c:pt>
                <c:pt idx="3">
                  <c:v>3.4028827826086953E-2</c:v>
                </c:pt>
                <c:pt idx="4">
                  <c:v>3.4017433043478262E-2</c:v>
                </c:pt>
                <c:pt idx="5">
                  <c:v>3.4002782608695652E-2</c:v>
                </c:pt>
                <c:pt idx="6">
                  <c:v>3.3984876521739128E-2</c:v>
                </c:pt>
                <c:pt idx="7">
                  <c:v>3.3963714782608699E-2</c:v>
                </c:pt>
                <c:pt idx="8">
                  <c:v>3.393929739130435E-2</c:v>
                </c:pt>
                <c:pt idx="9">
                  <c:v>3.3911624347826089E-2</c:v>
                </c:pt>
                <c:pt idx="10">
                  <c:v>3.3880695652173914E-2</c:v>
                </c:pt>
                <c:pt idx="11">
                  <c:v>3.3846511304347821E-2</c:v>
                </c:pt>
                <c:pt idx="12">
                  <c:v>3.3809071304347828E-2</c:v>
                </c:pt>
                <c:pt idx="13">
                  <c:v>3.3768375652173915E-2</c:v>
                </c:pt>
                <c:pt idx="14">
                  <c:v>3.372442434782609E-2</c:v>
                </c:pt>
                <c:pt idx="15">
                  <c:v>3.3677217391304345E-2</c:v>
                </c:pt>
                <c:pt idx="16">
                  <c:v>3.3626754782608695E-2</c:v>
                </c:pt>
                <c:pt idx="17">
                  <c:v>3.3573036521739132E-2</c:v>
                </c:pt>
                <c:pt idx="18">
                  <c:v>3.3516062608695656E-2</c:v>
                </c:pt>
                <c:pt idx="19">
                  <c:v>3.345583304347826E-2</c:v>
                </c:pt>
                <c:pt idx="20">
                  <c:v>3.3392347826086959E-2</c:v>
                </c:pt>
                <c:pt idx="21">
                  <c:v>3.3325606956521737E-2</c:v>
                </c:pt>
                <c:pt idx="22">
                  <c:v>3.3255610434782611E-2</c:v>
                </c:pt>
                <c:pt idx="23">
                  <c:v>3.3182358260869564E-2</c:v>
                </c:pt>
                <c:pt idx="24">
                  <c:v>3.3105850434782605E-2</c:v>
                </c:pt>
                <c:pt idx="25">
                  <c:v>3.302608695652174E-2</c:v>
                </c:pt>
                <c:pt idx="26">
                  <c:v>3.2943067826086955E-2</c:v>
                </c:pt>
                <c:pt idx="27">
                  <c:v>3.2856793043478265E-2</c:v>
                </c:pt>
                <c:pt idx="28">
                  <c:v>3.2767262608695655E-2</c:v>
                </c:pt>
                <c:pt idx="29">
                  <c:v>3.2674476521739132E-2</c:v>
                </c:pt>
                <c:pt idx="30">
                  <c:v>3.2578434782608696E-2</c:v>
                </c:pt>
                <c:pt idx="31">
                  <c:v>3.2479137391304348E-2</c:v>
                </c:pt>
                <c:pt idx="32">
                  <c:v>3.2376584347826087E-2</c:v>
                </c:pt>
                <c:pt idx="33">
                  <c:v>3.2270775652173914E-2</c:v>
                </c:pt>
                <c:pt idx="34">
                  <c:v>3.2161711304347827E-2</c:v>
                </c:pt>
                <c:pt idx="35">
                  <c:v>3.2049391304347821E-2</c:v>
                </c:pt>
                <c:pt idx="36">
                  <c:v>3.1933815652173916E-2</c:v>
                </c:pt>
                <c:pt idx="37">
                  <c:v>3.1814984347826085E-2</c:v>
                </c:pt>
                <c:pt idx="38">
                  <c:v>3.1692897391304355E-2</c:v>
                </c:pt>
                <c:pt idx="39">
                  <c:v>3.1567554782608698E-2</c:v>
                </c:pt>
                <c:pt idx="40">
                  <c:v>3.1438956521739135E-2</c:v>
                </c:pt>
                <c:pt idx="41">
                  <c:v>3.1307102608695653E-2</c:v>
                </c:pt>
                <c:pt idx="42">
                  <c:v>3.1171993043478265E-2</c:v>
                </c:pt>
                <c:pt idx="43">
                  <c:v>3.103362782608696E-2</c:v>
                </c:pt>
                <c:pt idx="44">
                  <c:v>3.089200695652174E-2</c:v>
                </c:pt>
                <c:pt idx="45">
                  <c:v>3.074713043478261E-2</c:v>
                </c:pt>
                <c:pt idx="46">
                  <c:v>3.0598998260869568E-2</c:v>
                </c:pt>
                <c:pt idx="47">
                  <c:v>3.0447610434782609E-2</c:v>
                </c:pt>
                <c:pt idx="48">
                  <c:v>3.0292966956521745E-2</c:v>
                </c:pt>
                <c:pt idx="49">
                  <c:v>3.0135067826086957E-2</c:v>
                </c:pt>
                <c:pt idx="50">
                  <c:v>2.9973913043478261E-2</c:v>
                </c:pt>
                <c:pt idx="51">
                  <c:v>2.9809502608695651E-2</c:v>
                </c:pt>
                <c:pt idx="52">
                  <c:v>2.9641836521739132E-2</c:v>
                </c:pt>
                <c:pt idx="53">
                  <c:v>2.9470914782608694E-2</c:v>
                </c:pt>
                <c:pt idx="54">
                  <c:v>2.929673739130435E-2</c:v>
                </c:pt>
                <c:pt idx="55">
                  <c:v>2.9119304347826086E-2</c:v>
                </c:pt>
                <c:pt idx="56">
                  <c:v>2.8938615652173913E-2</c:v>
                </c:pt>
                <c:pt idx="57">
                  <c:v>2.8754671304347827E-2</c:v>
                </c:pt>
                <c:pt idx="58">
                  <c:v>2.8567471304347829E-2</c:v>
                </c:pt>
                <c:pt idx="59">
                  <c:v>2.8377015652173918E-2</c:v>
                </c:pt>
                <c:pt idx="60">
                  <c:v>2.8183304347826087E-2</c:v>
                </c:pt>
                <c:pt idx="61">
                  <c:v>2.798633739130435E-2</c:v>
                </c:pt>
                <c:pt idx="62">
                  <c:v>2.7786114782608697E-2</c:v>
                </c:pt>
                <c:pt idx="63">
                  <c:v>2.7582636521739135E-2</c:v>
                </c:pt>
                <c:pt idx="64">
                  <c:v>2.7375902608695653E-2</c:v>
                </c:pt>
                <c:pt idx="65">
                  <c:v>2.7165913043478263E-2</c:v>
                </c:pt>
                <c:pt idx="66">
                  <c:v>2.6952667826086959E-2</c:v>
                </c:pt>
                <c:pt idx="67">
                  <c:v>2.6736166956521739E-2</c:v>
                </c:pt>
                <c:pt idx="68">
                  <c:v>2.651641043478261E-2</c:v>
                </c:pt>
                <c:pt idx="69">
                  <c:v>2.6293398260869568E-2</c:v>
                </c:pt>
                <c:pt idx="70">
                  <c:v>2.606713043478261E-2</c:v>
                </c:pt>
                <c:pt idx="71">
                  <c:v>2.5837606956521743E-2</c:v>
                </c:pt>
                <c:pt idx="72">
                  <c:v>2.5604827826086963E-2</c:v>
                </c:pt>
                <c:pt idx="73">
                  <c:v>2.5368793043478267E-2</c:v>
                </c:pt>
                <c:pt idx="74">
                  <c:v>2.5129502608695651E-2</c:v>
                </c:pt>
                <c:pt idx="75">
                  <c:v>2.4886956521739133E-2</c:v>
                </c:pt>
              </c:numCache>
            </c:numRef>
          </c:yVal>
        </c:ser>
        <c:ser>
          <c:idx val="1"/>
          <c:order val="1"/>
          <c:tx>
            <c:v>pi_c = 2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Tablosu-Mo'!$J$15:$J$90</c:f>
              <c:numCache>
                <c:formatCode>General</c:formatCode>
                <c:ptCount val="76"/>
                <c:pt idx="0">
                  <c:v>3.2929365324264194E-2</c:v>
                </c:pt>
                <c:pt idx="1">
                  <c:v>3.292738098203752E-2</c:v>
                </c:pt>
                <c:pt idx="2">
                  <c:v>3.2921427955357511E-2</c:v>
                </c:pt>
                <c:pt idx="3">
                  <c:v>3.2911506244224155E-2</c:v>
                </c:pt>
                <c:pt idx="4">
                  <c:v>3.2897615848637464E-2</c:v>
                </c:pt>
                <c:pt idx="5">
                  <c:v>3.2879756768597439E-2</c:v>
                </c:pt>
                <c:pt idx="6">
                  <c:v>3.2857929004104058E-2</c:v>
                </c:pt>
                <c:pt idx="7">
                  <c:v>3.2832132555157351E-2</c:v>
                </c:pt>
                <c:pt idx="8">
                  <c:v>3.2802367421757295E-2</c:v>
                </c:pt>
                <c:pt idx="9">
                  <c:v>3.2768633603903904E-2</c:v>
                </c:pt>
                <c:pt idx="10">
                  <c:v>3.2730931101597166E-2</c:v>
                </c:pt>
                <c:pt idx="11">
                  <c:v>3.2689259914837086E-2</c:v>
                </c:pt>
                <c:pt idx="12">
                  <c:v>3.2643620043623672E-2</c:v>
                </c:pt>
                <c:pt idx="13">
                  <c:v>3.2594011487956924E-2</c:v>
                </c:pt>
                <c:pt idx="14">
                  <c:v>3.2540434247836821E-2</c:v>
                </c:pt>
                <c:pt idx="15">
                  <c:v>3.2482888323263383E-2</c:v>
                </c:pt>
                <c:pt idx="16">
                  <c:v>3.2421373714236611E-2</c:v>
                </c:pt>
                <c:pt idx="17">
                  <c:v>3.235589042075649E-2</c:v>
                </c:pt>
                <c:pt idx="18">
                  <c:v>3.2286438442823036E-2</c:v>
                </c:pt>
                <c:pt idx="19">
                  <c:v>3.2213017780436233E-2</c:v>
                </c:pt>
                <c:pt idx="20">
                  <c:v>3.2135628433596096E-2</c:v>
                </c:pt>
                <c:pt idx="21">
                  <c:v>3.2054270402302618E-2</c:v>
                </c:pt>
                <c:pt idx="22">
                  <c:v>3.1968943686555791E-2</c:v>
                </c:pt>
                <c:pt idx="23">
                  <c:v>3.187964828635563E-2</c:v>
                </c:pt>
                <c:pt idx="24">
                  <c:v>3.1786384201702135E-2</c:v>
                </c:pt>
                <c:pt idx="25">
                  <c:v>3.1689151432595285E-2</c:v>
                </c:pt>
                <c:pt idx="26">
                  <c:v>3.1587949979035107E-2</c:v>
                </c:pt>
                <c:pt idx="27">
                  <c:v>3.1482779841021588E-2</c:v>
                </c:pt>
                <c:pt idx="28">
                  <c:v>3.1373641018554721E-2</c:v>
                </c:pt>
                <c:pt idx="29">
                  <c:v>3.126053351163452E-2</c:v>
                </c:pt>
                <c:pt idx="30">
                  <c:v>3.1143457320260973E-2</c:v>
                </c:pt>
                <c:pt idx="31">
                  <c:v>3.1022412444434093E-2</c:v>
                </c:pt>
                <c:pt idx="32">
                  <c:v>3.0897398884153864E-2</c:v>
                </c:pt>
                <c:pt idx="33">
                  <c:v>3.0768416639420298E-2</c:v>
                </c:pt>
                <c:pt idx="34">
                  <c:v>3.063546571023339E-2</c:v>
                </c:pt>
                <c:pt idx="35">
                  <c:v>3.0498546096593145E-2</c:v>
                </c:pt>
                <c:pt idx="36">
                  <c:v>3.0357657798499558E-2</c:v>
                </c:pt>
                <c:pt idx="37">
                  <c:v>3.021280081595263E-2</c:v>
                </c:pt>
                <c:pt idx="38">
                  <c:v>3.0063975148952364E-2</c:v>
                </c:pt>
                <c:pt idx="39">
                  <c:v>2.991118079749875E-2</c:v>
                </c:pt>
                <c:pt idx="40">
                  <c:v>2.9754417761591802E-2</c:v>
                </c:pt>
                <c:pt idx="41">
                  <c:v>2.9593686041231516E-2</c:v>
                </c:pt>
                <c:pt idx="42">
                  <c:v>2.9428985636417888E-2</c:v>
                </c:pt>
                <c:pt idx="43">
                  <c:v>2.9260316547150916E-2</c:v>
                </c:pt>
                <c:pt idx="44">
                  <c:v>2.9087678773430603E-2</c:v>
                </c:pt>
                <c:pt idx="45">
                  <c:v>2.8911072315256948E-2</c:v>
                </c:pt>
                <c:pt idx="46">
                  <c:v>2.873049717262996E-2</c:v>
                </c:pt>
                <c:pt idx="47">
                  <c:v>2.8545953345549629E-2</c:v>
                </c:pt>
                <c:pt idx="48">
                  <c:v>2.8357440834015958E-2</c:v>
                </c:pt>
                <c:pt idx="49">
                  <c:v>2.8164959638028945E-2</c:v>
                </c:pt>
                <c:pt idx="50">
                  <c:v>2.7968509757588592E-2</c:v>
                </c:pt>
                <c:pt idx="51">
                  <c:v>2.7768091192694893E-2</c:v>
                </c:pt>
                <c:pt idx="52">
                  <c:v>2.7563703943347857E-2</c:v>
                </c:pt>
                <c:pt idx="53">
                  <c:v>2.7355348009547479E-2</c:v>
                </c:pt>
                <c:pt idx="54">
                  <c:v>2.7143023391293764E-2</c:v>
                </c:pt>
                <c:pt idx="55">
                  <c:v>2.6926730088586707E-2</c:v>
                </c:pt>
                <c:pt idx="56">
                  <c:v>2.6706468101426316E-2</c:v>
                </c:pt>
                <c:pt idx="57">
                  <c:v>2.6482237429812577E-2</c:v>
                </c:pt>
                <c:pt idx="58">
                  <c:v>2.6254038073745496E-2</c:v>
                </c:pt>
                <c:pt idx="59">
                  <c:v>2.6021870033225081E-2</c:v>
                </c:pt>
                <c:pt idx="60">
                  <c:v>2.5785733308251322E-2</c:v>
                </c:pt>
                <c:pt idx="61">
                  <c:v>2.5545627898824225E-2</c:v>
                </c:pt>
                <c:pt idx="62">
                  <c:v>2.5301553804943786E-2</c:v>
                </c:pt>
                <c:pt idx="63">
                  <c:v>2.5053511026610006E-2</c:v>
                </c:pt>
                <c:pt idx="64">
                  <c:v>2.4801499563822882E-2</c:v>
                </c:pt>
                <c:pt idx="65">
                  <c:v>2.4545519416582423E-2</c:v>
                </c:pt>
                <c:pt idx="66">
                  <c:v>2.4285570584888623E-2</c:v>
                </c:pt>
                <c:pt idx="67">
                  <c:v>2.4021653068741475E-2</c:v>
                </c:pt>
                <c:pt idx="68">
                  <c:v>2.3753766868140992E-2</c:v>
                </c:pt>
                <c:pt idx="69">
                  <c:v>2.3481911983087172E-2</c:v>
                </c:pt>
                <c:pt idx="70">
                  <c:v>2.320608841358001E-2</c:v>
                </c:pt>
                <c:pt idx="71">
                  <c:v>2.2926296159619504E-2</c:v>
                </c:pt>
                <c:pt idx="72">
                  <c:v>2.2642535221205663E-2</c:v>
                </c:pt>
                <c:pt idx="73">
                  <c:v>2.2354805598338478E-2</c:v>
                </c:pt>
                <c:pt idx="74">
                  <c:v>2.2063107291017948E-2</c:v>
                </c:pt>
                <c:pt idx="75">
                  <c:v>2.1767440299244083E-2</c:v>
                </c:pt>
              </c:numCache>
            </c:numRef>
          </c:yVal>
        </c:ser>
        <c:ser>
          <c:idx val="2"/>
          <c:order val="2"/>
          <c:tx>
            <c:v>pi_c = 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Tablosu-Mo'!$K$15:$K$90</c:f>
              <c:numCache>
                <c:formatCode>General</c:formatCode>
                <c:ptCount val="76"/>
                <c:pt idx="0">
                  <c:v>3.2167723544472282E-2</c:v>
                </c:pt>
                <c:pt idx="1">
                  <c:v>3.2165495476876076E-2</c:v>
                </c:pt>
                <c:pt idx="2">
                  <c:v>3.215881127408747E-2</c:v>
                </c:pt>
                <c:pt idx="3">
                  <c:v>3.2147670936106446E-2</c:v>
                </c:pt>
                <c:pt idx="4">
                  <c:v>3.2132074462933022E-2</c:v>
                </c:pt>
                <c:pt idx="5">
                  <c:v>3.2112021854567192E-2</c:v>
                </c:pt>
                <c:pt idx="6">
                  <c:v>3.208751311100895E-2</c:v>
                </c:pt>
                <c:pt idx="7">
                  <c:v>3.2058548232258302E-2</c:v>
                </c:pt>
                <c:pt idx="8">
                  <c:v>3.2025127218315248E-2</c:v>
                </c:pt>
                <c:pt idx="9">
                  <c:v>3.1987250069179782E-2</c:v>
                </c:pt>
                <c:pt idx="10">
                  <c:v>3.1944916784851916E-2</c:v>
                </c:pt>
                <c:pt idx="11">
                  <c:v>3.1898127365331638E-2</c:v>
                </c:pt>
                <c:pt idx="12">
                  <c:v>3.1846881810618954E-2</c:v>
                </c:pt>
                <c:pt idx="13">
                  <c:v>3.1791180120713865E-2</c:v>
                </c:pt>
                <c:pt idx="14">
                  <c:v>3.1731022295616362E-2</c:v>
                </c:pt>
                <c:pt idx="15">
                  <c:v>3.1666408335326461E-2</c:v>
                </c:pt>
                <c:pt idx="16">
                  <c:v>3.159733823984414E-2</c:v>
                </c:pt>
                <c:pt idx="17">
                  <c:v>3.1523812009169427E-2</c:v>
                </c:pt>
                <c:pt idx="18">
                  <c:v>3.1445829643302295E-2</c:v>
                </c:pt>
                <c:pt idx="19">
                  <c:v>3.1363391142242764E-2</c:v>
                </c:pt>
                <c:pt idx="20">
                  <c:v>3.127649650599082E-2</c:v>
                </c:pt>
                <c:pt idx="21">
                  <c:v>3.118514573454647E-2</c:v>
                </c:pt>
                <c:pt idx="22">
                  <c:v>3.1089338827909714E-2</c:v>
                </c:pt>
                <c:pt idx="23">
                  <c:v>3.0989075786080546E-2</c:v>
                </c:pt>
                <c:pt idx="24">
                  <c:v>3.0884356609058975E-2</c:v>
                </c:pt>
                <c:pt idx="25">
                  <c:v>3.0775181296844995E-2</c:v>
                </c:pt>
                <c:pt idx="26">
                  <c:v>3.0661549849438609E-2</c:v>
                </c:pt>
                <c:pt idx="27">
                  <c:v>3.0543462266839818E-2</c:v>
                </c:pt>
                <c:pt idx="28">
                  <c:v>3.0420918549048614E-2</c:v>
                </c:pt>
                <c:pt idx="29">
                  <c:v>3.0293918696065007E-2</c:v>
                </c:pt>
                <c:pt idx="30">
                  <c:v>3.0162462707888991E-2</c:v>
                </c:pt>
                <c:pt idx="31">
                  <c:v>3.0026550584520573E-2</c:v>
                </c:pt>
                <c:pt idx="32">
                  <c:v>2.9886182325959743E-2</c:v>
                </c:pt>
                <c:pt idx="33">
                  <c:v>2.9741357932206502E-2</c:v>
                </c:pt>
                <c:pt idx="34">
                  <c:v>2.9592077403260857E-2</c:v>
                </c:pt>
                <c:pt idx="35">
                  <c:v>2.9438340739122801E-2</c:v>
                </c:pt>
                <c:pt idx="36">
                  <c:v>2.9280147939792344E-2</c:v>
                </c:pt>
                <c:pt idx="37">
                  <c:v>2.9117499005269477E-2</c:v>
                </c:pt>
                <c:pt idx="38">
                  <c:v>2.8950393935554208E-2</c:v>
                </c:pt>
                <c:pt idx="39">
                  <c:v>2.877883273064652E-2</c:v>
                </c:pt>
                <c:pt idx="40">
                  <c:v>2.8602815390546436E-2</c:v>
                </c:pt>
                <c:pt idx="41">
                  <c:v>2.8422341915253939E-2</c:v>
                </c:pt>
                <c:pt idx="42">
                  <c:v>2.8237412304769036E-2</c:v>
                </c:pt>
                <c:pt idx="43">
                  <c:v>2.8048026559091725E-2</c:v>
                </c:pt>
                <c:pt idx="44">
                  <c:v>2.785418467822201E-2</c:v>
                </c:pt>
                <c:pt idx="45">
                  <c:v>2.7655886662159884E-2</c:v>
                </c:pt>
                <c:pt idx="46">
                  <c:v>2.7453132510905351E-2</c:v>
                </c:pt>
                <c:pt idx="47">
                  <c:v>2.7245922224458409E-2</c:v>
                </c:pt>
                <c:pt idx="48">
                  <c:v>2.7034255802819061E-2</c:v>
                </c:pt>
                <c:pt idx="49">
                  <c:v>2.6818133245987311E-2</c:v>
                </c:pt>
                <c:pt idx="50">
                  <c:v>2.6597554553963149E-2</c:v>
                </c:pt>
                <c:pt idx="51">
                  <c:v>2.637251972674658E-2</c:v>
                </c:pt>
                <c:pt idx="52">
                  <c:v>2.6143028764337599E-2</c:v>
                </c:pt>
                <c:pt idx="53">
                  <c:v>2.5909081666736215E-2</c:v>
                </c:pt>
                <c:pt idx="54">
                  <c:v>2.5670678433942426E-2</c:v>
                </c:pt>
                <c:pt idx="55">
                  <c:v>2.5427819065956231E-2</c:v>
                </c:pt>
                <c:pt idx="56">
                  <c:v>2.5180503562777623E-2</c:v>
                </c:pt>
                <c:pt idx="57">
                  <c:v>2.4928731924406613E-2</c:v>
                </c:pt>
                <c:pt idx="58">
                  <c:v>2.4672504150843197E-2</c:v>
                </c:pt>
                <c:pt idx="59">
                  <c:v>2.4411820242087365E-2</c:v>
                </c:pt>
                <c:pt idx="60">
                  <c:v>2.4146680198139134E-2</c:v>
                </c:pt>
                <c:pt idx="61">
                  <c:v>2.3877084018998487E-2</c:v>
                </c:pt>
                <c:pt idx="62">
                  <c:v>2.3603031704665444E-2</c:v>
                </c:pt>
                <c:pt idx="63">
                  <c:v>2.3324523255139982E-2</c:v>
                </c:pt>
                <c:pt idx="64">
                  <c:v>2.3041558670422117E-2</c:v>
                </c:pt>
                <c:pt idx="65">
                  <c:v>2.2754137950511844E-2</c:v>
                </c:pt>
                <c:pt idx="66">
                  <c:v>2.2462261095409167E-2</c:v>
                </c:pt>
                <c:pt idx="67">
                  <c:v>2.2165928105114082E-2</c:v>
                </c:pt>
                <c:pt idx="68">
                  <c:v>2.1865138979626587E-2</c:v>
                </c:pt>
                <c:pt idx="69">
                  <c:v>2.1559893718946687E-2</c:v>
                </c:pt>
                <c:pt idx="70">
                  <c:v>2.1250192323074384E-2</c:v>
                </c:pt>
                <c:pt idx="71">
                  <c:v>2.0936034792009665E-2</c:v>
                </c:pt>
                <c:pt idx="72">
                  <c:v>2.0617421125752544E-2</c:v>
                </c:pt>
                <c:pt idx="73">
                  <c:v>2.0294351324303017E-2</c:v>
                </c:pt>
                <c:pt idx="74">
                  <c:v>1.9966825387661077E-2</c:v>
                </c:pt>
                <c:pt idx="75">
                  <c:v>1.9634843315826732E-2</c:v>
                </c:pt>
              </c:numCache>
            </c:numRef>
          </c:yVal>
        </c:ser>
        <c:ser>
          <c:idx val="3"/>
          <c:order val="3"/>
          <c:tx>
            <c:v>pi_c = 5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Tablosu-Mo'!$L$15:$L$90</c:f>
              <c:numCache>
                <c:formatCode>General</c:formatCode>
                <c:ptCount val="76"/>
                <c:pt idx="0">
                  <c:v>3.1073613294535229E-2</c:v>
                </c:pt>
                <c:pt idx="1">
                  <c:v>3.1071035111659047E-2</c:v>
                </c:pt>
                <c:pt idx="2">
                  <c:v>3.1063300563030492E-2</c:v>
                </c:pt>
                <c:pt idx="3">
                  <c:v>3.1050409648649576E-2</c:v>
                </c:pt>
                <c:pt idx="4">
                  <c:v>3.1032362368516295E-2</c:v>
                </c:pt>
                <c:pt idx="5">
                  <c:v>3.1009158722630641E-2</c:v>
                </c:pt>
                <c:pt idx="6">
                  <c:v>3.0980798710992626E-2</c:v>
                </c:pt>
                <c:pt idx="7">
                  <c:v>3.0947282333602239E-2</c:v>
                </c:pt>
                <c:pt idx="8">
                  <c:v>3.0908609590459487E-2</c:v>
                </c:pt>
                <c:pt idx="9">
                  <c:v>3.0864780481564366E-2</c:v>
                </c:pt>
                <c:pt idx="10">
                  <c:v>3.081579500691688E-2</c:v>
                </c:pt>
                <c:pt idx="11">
                  <c:v>3.0761653166517022E-2</c:v>
                </c:pt>
                <c:pt idx="12">
                  <c:v>3.0702354960364803E-2</c:v>
                </c:pt>
                <c:pt idx="13">
                  <c:v>3.0637900388460218E-2</c:v>
                </c:pt>
                <c:pt idx="14">
                  <c:v>3.0568289450803261E-2</c:v>
                </c:pt>
                <c:pt idx="15">
                  <c:v>3.0493522147393939E-2</c:v>
                </c:pt>
                <c:pt idx="16">
                  <c:v>3.0413598478232256E-2</c:v>
                </c:pt>
                <c:pt idx="17">
                  <c:v>3.0328518443318193E-2</c:v>
                </c:pt>
                <c:pt idx="18">
                  <c:v>3.0238282042651773E-2</c:v>
                </c:pt>
                <c:pt idx="19">
                  <c:v>3.0142889276232984E-2</c:v>
                </c:pt>
                <c:pt idx="20">
                  <c:v>3.0042340144061826E-2</c:v>
                </c:pt>
                <c:pt idx="21">
                  <c:v>2.9936634646138306E-2</c:v>
                </c:pt>
                <c:pt idx="22">
                  <c:v>2.9825772782462411E-2</c:v>
                </c:pt>
                <c:pt idx="23">
                  <c:v>2.9709754553034155E-2</c:v>
                </c:pt>
                <c:pt idx="24">
                  <c:v>2.9588579957853526E-2</c:v>
                </c:pt>
                <c:pt idx="25">
                  <c:v>2.9462248996920536E-2</c:v>
                </c:pt>
                <c:pt idx="26">
                  <c:v>2.9330761670235177E-2</c:v>
                </c:pt>
                <c:pt idx="27">
                  <c:v>2.9194117977797453E-2</c:v>
                </c:pt>
                <c:pt idx="28">
                  <c:v>2.905231791960736E-2</c:v>
                </c:pt>
                <c:pt idx="29">
                  <c:v>2.8905361495664902E-2</c:v>
                </c:pt>
                <c:pt idx="30">
                  <c:v>2.8753248705970073E-2</c:v>
                </c:pt>
                <c:pt idx="31">
                  <c:v>2.8595979550522878E-2</c:v>
                </c:pt>
                <c:pt idx="32">
                  <c:v>2.8433554029323318E-2</c:v>
                </c:pt>
                <c:pt idx="33">
                  <c:v>2.8265972142371386E-2</c:v>
                </c:pt>
                <c:pt idx="34">
                  <c:v>2.8093233889667096E-2</c:v>
                </c:pt>
                <c:pt idx="35">
                  <c:v>2.791533927121043E-2</c:v>
                </c:pt>
                <c:pt idx="36">
                  <c:v>2.7732288287001403E-2</c:v>
                </c:pt>
                <c:pt idx="37">
                  <c:v>2.7544080937040007E-2</c:v>
                </c:pt>
                <c:pt idx="38">
                  <c:v>2.7350717221326242E-2</c:v>
                </c:pt>
                <c:pt idx="39">
                  <c:v>2.7152197139860109E-2</c:v>
                </c:pt>
                <c:pt idx="40">
                  <c:v>2.6948520692641614E-2</c:v>
                </c:pt>
                <c:pt idx="41">
                  <c:v>2.6739687879670754E-2</c:v>
                </c:pt>
                <c:pt idx="42">
                  <c:v>2.6525698700947523E-2</c:v>
                </c:pt>
                <c:pt idx="43">
                  <c:v>2.6306553156471926E-2</c:v>
                </c:pt>
                <c:pt idx="44">
                  <c:v>2.6082251246243957E-2</c:v>
                </c:pt>
                <c:pt idx="45">
                  <c:v>2.5852792970263622E-2</c:v>
                </c:pt>
                <c:pt idx="46">
                  <c:v>2.5618178328530927E-2</c:v>
                </c:pt>
                <c:pt idx="47">
                  <c:v>2.5378407321045862E-2</c:v>
                </c:pt>
                <c:pt idx="48">
                  <c:v>2.5133479947808426E-2</c:v>
                </c:pt>
                <c:pt idx="49">
                  <c:v>2.4883396208818624E-2</c:v>
                </c:pt>
                <c:pt idx="50">
                  <c:v>2.4628156104076461E-2</c:v>
                </c:pt>
                <c:pt idx="51">
                  <c:v>2.4367759633581922E-2</c:v>
                </c:pt>
                <c:pt idx="52">
                  <c:v>2.4102206797335022E-2</c:v>
                </c:pt>
                <c:pt idx="53">
                  <c:v>2.3831497595335756E-2</c:v>
                </c:pt>
                <c:pt idx="54">
                  <c:v>2.3555632027584119E-2</c:v>
                </c:pt>
                <c:pt idx="55">
                  <c:v>2.3274610094080113E-2</c:v>
                </c:pt>
                <c:pt idx="56">
                  <c:v>2.2988431794823745E-2</c:v>
                </c:pt>
                <c:pt idx="57">
                  <c:v>2.2697097129815012E-2</c:v>
                </c:pt>
                <c:pt idx="58">
                  <c:v>2.2400606099053907E-2</c:v>
                </c:pt>
                <c:pt idx="59">
                  <c:v>2.2098958702540437E-2</c:v>
                </c:pt>
                <c:pt idx="60">
                  <c:v>2.1792154940274602E-2</c:v>
                </c:pt>
                <c:pt idx="61">
                  <c:v>2.1480194812256395E-2</c:v>
                </c:pt>
                <c:pt idx="62">
                  <c:v>2.1163078318485823E-2</c:v>
                </c:pt>
                <c:pt idx="63">
                  <c:v>2.0840805458962882E-2</c:v>
                </c:pt>
                <c:pt idx="64">
                  <c:v>2.051337623368758E-2</c:v>
                </c:pt>
                <c:pt idx="65">
                  <c:v>2.0180790642659905E-2</c:v>
                </c:pt>
                <c:pt idx="66">
                  <c:v>1.9843048685879869E-2</c:v>
                </c:pt>
                <c:pt idx="67">
                  <c:v>1.9500150363347457E-2</c:v>
                </c:pt>
                <c:pt idx="68">
                  <c:v>1.9152095675062684E-2</c:v>
                </c:pt>
                <c:pt idx="69">
                  <c:v>1.8798884621025549E-2</c:v>
                </c:pt>
                <c:pt idx="70">
                  <c:v>1.8440517201236038E-2</c:v>
                </c:pt>
                <c:pt idx="71">
                  <c:v>1.8076993415694166E-2</c:v>
                </c:pt>
                <c:pt idx="72">
                  <c:v>1.7708313264399922E-2</c:v>
                </c:pt>
                <c:pt idx="73">
                  <c:v>1.7334476747353316E-2</c:v>
                </c:pt>
                <c:pt idx="74">
                  <c:v>1.6955483864554335E-2</c:v>
                </c:pt>
                <c:pt idx="75">
                  <c:v>1.6571334616002992E-2</c:v>
                </c:pt>
              </c:numCache>
            </c:numRef>
          </c:yVal>
        </c:ser>
        <c:ser>
          <c:idx val="4"/>
          <c:order val="4"/>
          <c:tx>
            <c:v>pi_c = 10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Tablosu-Mo'!$M$15:$M$90</c:f>
              <c:numCache>
                <c:formatCode>General</c:formatCode>
                <c:ptCount val="76"/>
                <c:pt idx="0">
                  <c:v>2.9309059379159119E-2</c:v>
                </c:pt>
                <c:pt idx="1">
                  <c:v>2.9305916539030016E-2</c:v>
                </c:pt>
                <c:pt idx="2">
                  <c:v>2.9296488018642704E-2</c:v>
                </c:pt>
                <c:pt idx="3">
                  <c:v>2.9280773817997183E-2</c:v>
                </c:pt>
                <c:pt idx="4">
                  <c:v>2.9258773937093457E-2</c:v>
                </c:pt>
                <c:pt idx="5">
                  <c:v>2.9230488375931524E-2</c:v>
                </c:pt>
                <c:pt idx="6">
                  <c:v>2.9195917134511383E-2</c:v>
                </c:pt>
                <c:pt idx="7">
                  <c:v>2.9155060212833029E-2</c:v>
                </c:pt>
                <c:pt idx="8">
                  <c:v>2.9107917610896473E-2</c:v>
                </c:pt>
                <c:pt idx="9">
                  <c:v>2.9054489328701708E-2</c:v>
                </c:pt>
                <c:pt idx="10">
                  <c:v>2.899477536624873E-2</c:v>
                </c:pt>
                <c:pt idx="11">
                  <c:v>2.8928775723537553E-2</c:v>
                </c:pt>
                <c:pt idx="12">
                  <c:v>2.8856490400568164E-2</c:v>
                </c:pt>
                <c:pt idx="13">
                  <c:v>2.8777919397340569E-2</c:v>
                </c:pt>
                <c:pt idx="14">
                  <c:v>2.8693062713854762E-2</c:v>
                </c:pt>
                <c:pt idx="15">
                  <c:v>2.8601920350110749E-2</c:v>
                </c:pt>
                <c:pt idx="16">
                  <c:v>2.850449230610853E-2</c:v>
                </c:pt>
                <c:pt idx="17">
                  <c:v>2.8400778581848102E-2</c:v>
                </c:pt>
                <c:pt idx="18">
                  <c:v>2.8290779177329469E-2</c:v>
                </c:pt>
                <c:pt idx="19">
                  <c:v>2.8174494092552623E-2</c:v>
                </c:pt>
                <c:pt idx="20">
                  <c:v>2.8051923327517575E-2</c:v>
                </c:pt>
                <c:pt idx="21">
                  <c:v>2.7923066882224318E-2</c:v>
                </c:pt>
                <c:pt idx="22">
                  <c:v>2.7787924756672851E-2</c:v>
                </c:pt>
                <c:pt idx="23">
                  <c:v>2.7646496950863176E-2</c:v>
                </c:pt>
                <c:pt idx="24">
                  <c:v>2.7498783464795291E-2</c:v>
                </c:pt>
                <c:pt idx="25">
                  <c:v>2.7344784298469201E-2</c:v>
                </c:pt>
                <c:pt idx="26">
                  <c:v>2.7184499451884902E-2</c:v>
                </c:pt>
                <c:pt idx="27">
                  <c:v>2.7017928925042404E-2</c:v>
                </c:pt>
                <c:pt idx="28">
                  <c:v>2.684507271794169E-2</c:v>
                </c:pt>
                <c:pt idx="29">
                  <c:v>2.6665930830582767E-2</c:v>
                </c:pt>
                <c:pt idx="30">
                  <c:v>2.6480503262965641E-2</c:v>
                </c:pt>
                <c:pt idx="31">
                  <c:v>2.628879001509031E-2</c:v>
                </c:pt>
                <c:pt idx="32">
                  <c:v>2.609079108695676E-2</c:v>
                </c:pt>
                <c:pt idx="33">
                  <c:v>2.5886506478565014E-2</c:v>
                </c:pt>
                <c:pt idx="34">
                  <c:v>2.5675936189915052E-2</c:v>
                </c:pt>
                <c:pt idx="35">
                  <c:v>2.5459080221006881E-2</c:v>
                </c:pt>
                <c:pt idx="36">
                  <c:v>2.5235938571840512E-2</c:v>
                </c:pt>
                <c:pt idx="37">
                  <c:v>2.5006511242415933E-2</c:v>
                </c:pt>
                <c:pt idx="38">
                  <c:v>2.4770798232733142E-2</c:v>
                </c:pt>
                <c:pt idx="39">
                  <c:v>2.4528799542792142E-2</c:v>
                </c:pt>
                <c:pt idx="40">
                  <c:v>2.4280515172592936E-2</c:v>
                </c:pt>
                <c:pt idx="41">
                  <c:v>2.4025945122135524E-2</c:v>
                </c:pt>
                <c:pt idx="42">
                  <c:v>2.3765089391419907E-2</c:v>
                </c:pt>
                <c:pt idx="43">
                  <c:v>2.3497947980446073E-2</c:v>
                </c:pt>
                <c:pt idx="44">
                  <c:v>2.3224520889214041E-2</c:v>
                </c:pt>
                <c:pt idx="45">
                  <c:v>2.2944808117723797E-2</c:v>
                </c:pt>
                <c:pt idx="46">
                  <c:v>2.2658809665975343E-2</c:v>
                </c:pt>
                <c:pt idx="47">
                  <c:v>2.2366525533968683E-2</c:v>
                </c:pt>
                <c:pt idx="48">
                  <c:v>2.2067955721703822E-2</c:v>
                </c:pt>
                <c:pt idx="49">
                  <c:v>2.1763100229180748E-2</c:v>
                </c:pt>
                <c:pt idx="50">
                  <c:v>2.1451959056399461E-2</c:v>
                </c:pt>
                <c:pt idx="51">
                  <c:v>2.1134532203359969E-2</c:v>
                </c:pt>
                <c:pt idx="52">
                  <c:v>2.0810819670062274E-2</c:v>
                </c:pt>
                <c:pt idx="53">
                  <c:v>2.048082145650636E-2</c:v>
                </c:pt>
                <c:pt idx="54">
                  <c:v>2.0144537562692251E-2</c:v>
                </c:pt>
                <c:pt idx="55">
                  <c:v>1.9801967988619929E-2</c:v>
                </c:pt>
                <c:pt idx="56">
                  <c:v>1.9453112734289402E-2</c:v>
                </c:pt>
                <c:pt idx="57">
                  <c:v>1.9097971799700665E-2</c:v>
                </c:pt>
                <c:pt idx="58">
                  <c:v>1.8736545184853719E-2</c:v>
                </c:pt>
                <c:pt idx="59">
                  <c:v>1.8368832889748572E-2</c:v>
                </c:pt>
                <c:pt idx="60">
                  <c:v>1.7994834914385208E-2</c:v>
                </c:pt>
                <c:pt idx="61">
                  <c:v>1.7614551258763642E-2</c:v>
                </c:pt>
                <c:pt idx="62">
                  <c:v>1.722798192288387E-2</c:v>
                </c:pt>
                <c:pt idx="63">
                  <c:v>1.6835126906745886E-2</c:v>
                </c:pt>
                <c:pt idx="64">
                  <c:v>1.6435986210349696E-2</c:v>
                </c:pt>
                <c:pt idx="65">
                  <c:v>1.6030559833695297E-2</c:v>
                </c:pt>
                <c:pt idx="66">
                  <c:v>1.561884777678269E-2</c:v>
                </c:pt>
                <c:pt idx="67">
                  <c:v>1.5200850039611875E-2</c:v>
                </c:pt>
                <c:pt idx="68">
                  <c:v>1.477656662218285E-2</c:v>
                </c:pt>
                <c:pt idx="69">
                  <c:v>1.4345997524495625E-2</c:v>
                </c:pt>
                <c:pt idx="70">
                  <c:v>1.3909142746550187E-2</c:v>
                </c:pt>
                <c:pt idx="71">
                  <c:v>1.3466002288346544E-2</c:v>
                </c:pt>
                <c:pt idx="72">
                  <c:v>1.3016576149884693E-2</c:v>
                </c:pt>
                <c:pt idx="73">
                  <c:v>1.2560864331164635E-2</c:v>
                </c:pt>
                <c:pt idx="74">
                  <c:v>1.2098866832186361E-2</c:v>
                </c:pt>
                <c:pt idx="75">
                  <c:v>1.1630583652949885E-2</c:v>
                </c:pt>
              </c:numCache>
            </c:numRef>
          </c:yVal>
        </c:ser>
        <c:ser>
          <c:idx val="5"/>
          <c:order val="5"/>
          <c:tx>
            <c:v>pi_c = 20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Tablosu-Mo'!$N$15:$N$90</c:f>
              <c:numCache>
                <c:formatCode>General</c:formatCode>
                <c:ptCount val="76"/>
                <c:pt idx="0">
                  <c:v>2.7158044062735677E-2</c:v>
                </c:pt>
                <c:pt idx="1">
                  <c:v>2.7154212897705317E-2</c:v>
                </c:pt>
                <c:pt idx="2">
                  <c:v>2.714271940261424E-2</c:v>
                </c:pt>
                <c:pt idx="3">
                  <c:v>2.7123563577462442E-2</c:v>
                </c:pt>
                <c:pt idx="4">
                  <c:v>2.7096745422249928E-2</c:v>
                </c:pt>
                <c:pt idx="5">
                  <c:v>2.7062264936976693E-2</c:v>
                </c:pt>
                <c:pt idx="6">
                  <c:v>2.7020122121642742E-2</c:v>
                </c:pt>
                <c:pt idx="7">
                  <c:v>2.697031697624807E-2</c:v>
                </c:pt>
                <c:pt idx="8">
                  <c:v>2.6912849500792677E-2</c:v>
                </c:pt>
                <c:pt idx="9">
                  <c:v>2.6847719695276568E-2</c:v>
                </c:pt>
                <c:pt idx="10">
                  <c:v>2.6774927559699742E-2</c:v>
                </c:pt>
                <c:pt idx="11">
                  <c:v>2.6694473094062192E-2</c:v>
                </c:pt>
                <c:pt idx="12">
                  <c:v>2.6606356298363928E-2</c:v>
                </c:pt>
                <c:pt idx="13">
                  <c:v>2.6510577172604945E-2</c:v>
                </c:pt>
                <c:pt idx="14">
                  <c:v>2.6407135716785237E-2</c:v>
                </c:pt>
                <c:pt idx="15">
                  <c:v>2.6296031930904816E-2</c:v>
                </c:pt>
                <c:pt idx="16">
                  <c:v>2.6177265814963678E-2</c:v>
                </c:pt>
                <c:pt idx="17">
                  <c:v>2.6050837368961816E-2</c:v>
                </c:pt>
                <c:pt idx="18">
                  <c:v>2.5916746592899241E-2</c:v>
                </c:pt>
                <c:pt idx="19">
                  <c:v>2.5774993486775945E-2</c:v>
                </c:pt>
                <c:pt idx="20">
                  <c:v>2.5625578050591933E-2</c:v>
                </c:pt>
                <c:pt idx="21">
                  <c:v>2.5468500284347193E-2</c:v>
                </c:pt>
                <c:pt idx="22">
                  <c:v>2.5303760188041747E-2</c:v>
                </c:pt>
                <c:pt idx="23">
                  <c:v>2.5131357761675566E-2</c:v>
                </c:pt>
                <c:pt idx="24">
                  <c:v>2.4951293005248683E-2</c:v>
                </c:pt>
                <c:pt idx="25">
                  <c:v>2.4763565918761072E-2</c:v>
                </c:pt>
                <c:pt idx="26">
                  <c:v>2.4568176502212744E-2</c:v>
                </c:pt>
                <c:pt idx="27">
                  <c:v>2.43651247556037E-2</c:v>
                </c:pt>
                <c:pt idx="28">
                  <c:v>2.4154410678933935E-2</c:v>
                </c:pt>
                <c:pt idx="29">
                  <c:v>2.3936034272203449E-2</c:v>
                </c:pt>
                <c:pt idx="30">
                  <c:v>2.3709995535412247E-2</c:v>
                </c:pt>
                <c:pt idx="31">
                  <c:v>2.3476294468560328E-2</c:v>
                </c:pt>
                <c:pt idx="32">
                  <c:v>2.3234931071647688E-2</c:v>
                </c:pt>
                <c:pt idx="33">
                  <c:v>2.2985905344674328E-2</c:v>
                </c:pt>
                <c:pt idx="34">
                  <c:v>2.2729217287640248E-2</c:v>
                </c:pt>
                <c:pt idx="35">
                  <c:v>2.2464866900545454E-2</c:v>
                </c:pt>
                <c:pt idx="36">
                  <c:v>2.219285418338994E-2</c:v>
                </c:pt>
                <c:pt idx="37">
                  <c:v>2.1913179136173709E-2</c:v>
                </c:pt>
                <c:pt idx="38">
                  <c:v>2.1625841758896754E-2</c:v>
                </c:pt>
                <c:pt idx="39">
                  <c:v>2.1330842051559079E-2</c:v>
                </c:pt>
                <c:pt idx="40">
                  <c:v>2.102818001416069E-2</c:v>
                </c:pt>
                <c:pt idx="41">
                  <c:v>2.0717855646701585E-2</c:v>
                </c:pt>
                <c:pt idx="42">
                  <c:v>2.0399868949181756E-2</c:v>
                </c:pt>
                <c:pt idx="43">
                  <c:v>2.0074219921601209E-2</c:v>
                </c:pt>
                <c:pt idx="44">
                  <c:v>1.9740908563959946E-2</c:v>
                </c:pt>
                <c:pt idx="45">
                  <c:v>1.9399934876257963E-2</c:v>
                </c:pt>
                <c:pt idx="46">
                  <c:v>1.9051298858495259E-2</c:v>
                </c:pt>
                <c:pt idx="47">
                  <c:v>1.8695000510671841E-2</c:v>
                </c:pt>
                <c:pt idx="48">
                  <c:v>1.8331039832787704E-2</c:v>
                </c:pt>
                <c:pt idx="49">
                  <c:v>1.7959416824842842E-2</c:v>
                </c:pt>
                <c:pt idx="50">
                  <c:v>1.7580131486837264E-2</c:v>
                </c:pt>
                <c:pt idx="51">
                  <c:v>1.7193183818770968E-2</c:v>
                </c:pt>
                <c:pt idx="52">
                  <c:v>1.6798573820643953E-2</c:v>
                </c:pt>
                <c:pt idx="53">
                  <c:v>1.639630149245622E-2</c:v>
                </c:pt>
                <c:pt idx="54">
                  <c:v>1.5986366834207767E-2</c:v>
                </c:pt>
                <c:pt idx="55">
                  <c:v>1.5568769845898594E-2</c:v>
                </c:pt>
                <c:pt idx="56">
                  <c:v>1.5143510527528705E-2</c:v>
                </c:pt>
                <c:pt idx="57">
                  <c:v>1.4710588879098102E-2</c:v>
                </c:pt>
                <c:pt idx="58">
                  <c:v>1.4270004900606773E-2</c:v>
                </c:pt>
                <c:pt idx="59">
                  <c:v>1.382175859205473E-2</c:v>
                </c:pt>
                <c:pt idx="60">
                  <c:v>1.3365849953441963E-2</c:v>
                </c:pt>
                <c:pt idx="61">
                  <c:v>1.290227898476848E-2</c:v>
                </c:pt>
                <c:pt idx="62">
                  <c:v>1.2431045686034276E-2</c:v>
                </c:pt>
                <c:pt idx="63">
                  <c:v>1.1952150057239354E-2</c:v>
                </c:pt>
                <c:pt idx="64">
                  <c:v>1.1465592098383713E-2</c:v>
                </c:pt>
                <c:pt idx="65">
                  <c:v>1.0971371809467355E-2</c:v>
                </c:pt>
                <c:pt idx="66">
                  <c:v>1.0469489190490282E-2</c:v>
                </c:pt>
                <c:pt idx="67">
                  <c:v>9.9599442414524796E-3</c:v>
                </c:pt>
                <c:pt idx="68">
                  <c:v>9.4427369623539675E-3</c:v>
                </c:pt>
                <c:pt idx="69">
                  <c:v>8.9178673531947403E-3</c:v>
                </c:pt>
                <c:pt idx="70">
                  <c:v>8.3853354139747874E-3</c:v>
                </c:pt>
                <c:pt idx="71">
                  <c:v>7.8451411446941195E-3</c:v>
                </c:pt>
                <c:pt idx="72">
                  <c:v>7.2972845453527285E-3</c:v>
                </c:pt>
                <c:pt idx="73">
                  <c:v>6.7417656159506215E-3</c:v>
                </c:pt>
                <c:pt idx="74">
                  <c:v>6.1785843564877898E-3</c:v>
                </c:pt>
                <c:pt idx="75">
                  <c:v>5.6077407669642438E-3</c:v>
                </c:pt>
              </c:numCache>
            </c:numRef>
          </c:yVal>
        </c:ser>
        <c:ser>
          <c:idx val="6"/>
          <c:order val="6"/>
          <c:tx>
            <c:v>pi_c = 30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Tablosu-Mo'!$O$15:$O$90</c:f>
              <c:numCache>
                <c:formatCode>General</c:formatCode>
                <c:ptCount val="76"/>
                <c:pt idx="0">
                  <c:v>2.5687544008268837E-2</c:v>
                </c:pt>
                <c:pt idx="1">
                  <c:v>2.5683242283221046E-2</c:v>
                </c:pt>
                <c:pt idx="2">
                  <c:v>2.567033710807768E-2</c:v>
                </c:pt>
                <c:pt idx="3">
                  <c:v>2.5648828482838736E-2</c:v>
                </c:pt>
                <c:pt idx="4">
                  <c:v>2.5618716407504218E-2</c:v>
                </c:pt>
                <c:pt idx="5">
                  <c:v>2.5580000882074117E-2</c:v>
                </c:pt>
                <c:pt idx="6">
                  <c:v>2.5532681906548445E-2</c:v>
                </c:pt>
                <c:pt idx="7">
                  <c:v>2.5476759480927189E-2</c:v>
                </c:pt>
                <c:pt idx="8">
                  <c:v>2.5412233605210357E-2</c:v>
                </c:pt>
                <c:pt idx="9">
                  <c:v>2.5339104279397947E-2</c:v>
                </c:pt>
                <c:pt idx="10">
                  <c:v>2.5257371503489955E-2</c:v>
                </c:pt>
                <c:pt idx="11">
                  <c:v>2.5167035277486396E-2</c:v>
                </c:pt>
                <c:pt idx="12">
                  <c:v>2.5068095601387255E-2</c:v>
                </c:pt>
                <c:pt idx="13">
                  <c:v>2.4960552475192535E-2</c:v>
                </c:pt>
                <c:pt idx="14">
                  <c:v>2.4844405898902237E-2</c:v>
                </c:pt>
                <c:pt idx="15">
                  <c:v>2.4719655872516361E-2</c:v>
                </c:pt>
                <c:pt idx="16">
                  <c:v>2.4586302396034911E-2</c:v>
                </c:pt>
                <c:pt idx="17">
                  <c:v>2.4444345469457888E-2</c:v>
                </c:pt>
                <c:pt idx="18">
                  <c:v>2.4293785092785274E-2</c:v>
                </c:pt>
                <c:pt idx="19">
                  <c:v>2.4134621266017092E-2</c:v>
                </c:pt>
                <c:pt idx="20">
                  <c:v>2.3966853989153335E-2</c:v>
                </c:pt>
                <c:pt idx="21">
                  <c:v>2.3790483262193993E-2</c:v>
                </c:pt>
                <c:pt idx="22">
                  <c:v>2.360550908513908E-2</c:v>
                </c:pt>
                <c:pt idx="23">
                  <c:v>2.3411931457988585E-2</c:v>
                </c:pt>
                <c:pt idx="24">
                  <c:v>2.3209750380742512E-2</c:v>
                </c:pt>
                <c:pt idx="25">
                  <c:v>2.2998965853400864E-2</c:v>
                </c:pt>
                <c:pt idx="26">
                  <c:v>2.2779577875963637E-2</c:v>
                </c:pt>
                <c:pt idx="27">
                  <c:v>2.2551586448430836E-2</c:v>
                </c:pt>
                <c:pt idx="28">
                  <c:v>2.2314991570802453E-2</c:v>
                </c:pt>
                <c:pt idx="29">
                  <c:v>2.2069793243078492E-2</c:v>
                </c:pt>
                <c:pt idx="30">
                  <c:v>2.1815991465258956E-2</c:v>
                </c:pt>
                <c:pt idx="31">
                  <c:v>2.1553586237343842E-2</c:v>
                </c:pt>
                <c:pt idx="32">
                  <c:v>2.1282577559333146E-2</c:v>
                </c:pt>
                <c:pt idx="33">
                  <c:v>2.1002965431226886E-2</c:v>
                </c:pt>
                <c:pt idx="34">
                  <c:v>2.0714749853025034E-2</c:v>
                </c:pt>
                <c:pt idx="35">
                  <c:v>2.0417930824727613E-2</c:v>
                </c:pt>
                <c:pt idx="36">
                  <c:v>2.0112508346334608E-2</c:v>
                </c:pt>
                <c:pt idx="37">
                  <c:v>1.9798482417846031E-2</c:v>
                </c:pt>
                <c:pt idx="38">
                  <c:v>1.9475853039261876E-2</c:v>
                </c:pt>
                <c:pt idx="39">
                  <c:v>1.9144620210582136E-2</c:v>
                </c:pt>
                <c:pt idx="40">
                  <c:v>1.8804783931806828E-2</c:v>
                </c:pt>
                <c:pt idx="41">
                  <c:v>1.8456344202935938E-2</c:v>
                </c:pt>
                <c:pt idx="42">
                  <c:v>1.809930102396947E-2</c:v>
                </c:pt>
                <c:pt idx="43">
                  <c:v>1.7733654394907431E-2</c:v>
                </c:pt>
                <c:pt idx="44">
                  <c:v>1.7359404315749807E-2</c:v>
                </c:pt>
                <c:pt idx="45">
                  <c:v>1.6976550786496607E-2</c:v>
                </c:pt>
                <c:pt idx="46">
                  <c:v>1.658509380714783E-2</c:v>
                </c:pt>
                <c:pt idx="47">
                  <c:v>1.6185033377703478E-2</c:v>
                </c:pt>
                <c:pt idx="48">
                  <c:v>1.5776369498163547E-2</c:v>
                </c:pt>
                <c:pt idx="49">
                  <c:v>1.5359102168528038E-2</c:v>
                </c:pt>
                <c:pt idx="50">
                  <c:v>1.4933231388796948E-2</c:v>
                </c:pt>
                <c:pt idx="51">
                  <c:v>1.4498757158970289E-2</c:v>
                </c:pt>
                <c:pt idx="52">
                  <c:v>1.4055679479048042E-2</c:v>
                </c:pt>
                <c:pt idx="53">
                  <c:v>1.360399834903022E-2</c:v>
                </c:pt>
                <c:pt idx="54">
                  <c:v>1.3143713768916827E-2</c:v>
                </c:pt>
                <c:pt idx="55">
                  <c:v>1.2674825738707849E-2</c:v>
                </c:pt>
                <c:pt idx="56">
                  <c:v>1.2197334258403299E-2</c:v>
                </c:pt>
                <c:pt idx="57">
                  <c:v>1.1711239328003173E-2</c:v>
                </c:pt>
                <c:pt idx="58">
                  <c:v>1.1216540947507467E-2</c:v>
                </c:pt>
                <c:pt idx="59">
                  <c:v>1.0713239116916184E-2</c:v>
                </c:pt>
                <c:pt idx="60">
                  <c:v>1.020133383622932E-2</c:v>
                </c:pt>
                <c:pt idx="61">
                  <c:v>9.6808251054468792E-3</c:v>
                </c:pt>
                <c:pt idx="62">
                  <c:v>9.151712924568867E-3</c:v>
                </c:pt>
                <c:pt idx="63">
                  <c:v>8.6139972935952713E-3</c:v>
                </c:pt>
                <c:pt idx="64">
                  <c:v>8.0676782125260939E-3</c:v>
                </c:pt>
                <c:pt idx="65">
                  <c:v>7.5127556813613479E-3</c:v>
                </c:pt>
                <c:pt idx="66">
                  <c:v>6.9492297001010226E-3</c:v>
                </c:pt>
                <c:pt idx="67">
                  <c:v>6.3771002687451148E-3</c:v>
                </c:pt>
                <c:pt idx="68">
                  <c:v>5.7963673872936288E-3</c:v>
                </c:pt>
                <c:pt idx="69">
                  <c:v>5.2070310557465783E-3</c:v>
                </c:pt>
                <c:pt idx="70">
                  <c:v>4.6090912741039401E-3</c:v>
                </c:pt>
                <c:pt idx="71">
                  <c:v>4.002548042365728E-3</c:v>
                </c:pt>
                <c:pt idx="72">
                  <c:v>3.3874013605319328E-3</c:v>
                </c:pt>
                <c:pt idx="73">
                  <c:v>2.7636512286025685E-3</c:v>
                </c:pt>
                <c:pt idx="74">
                  <c:v>2.1312976465776173E-3</c:v>
                </c:pt>
                <c:pt idx="75">
                  <c:v>1.4903406144570874E-3</c:v>
                </c:pt>
              </c:numCache>
            </c:numRef>
          </c:yVal>
        </c:ser>
        <c:axId val="93209728"/>
        <c:axId val="93211648"/>
      </c:scatterChart>
      <c:valAx>
        <c:axId val="93209728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 sz="1200" b="1" i="1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 sz="1200" b="1" i="1" u="none" strike="noStrike" baseline="0">
                    <a:solidFill>
                      <a:srgbClr val="000000"/>
                    </a:solidFill>
                    <a:latin typeface="Symbol"/>
                  </a:rPr>
                  <a:t>M</a:t>
                </a:r>
                <a:r>
                  <a:rPr lang="en-US" sz="120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0.49741468459152016"/>
              <c:y val="0.906779661016949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11648"/>
        <c:crosses val="autoZero"/>
        <c:crossBetween val="midCat"/>
      </c:valAx>
      <c:valAx>
        <c:axId val="93211648"/>
        <c:scaling>
          <c:orientation val="minMax"/>
          <c:max val="3.5000000000000003E-2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f</a:t>
                </a:r>
              </a:p>
            </c:rich>
          </c:tx>
          <c:layout>
            <c:manualLayout>
              <c:xMode val="edge"/>
              <c:yMode val="edge"/>
              <c:x val="0.23681489141675285"/>
              <c:y val="0.45423728813559322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09728"/>
        <c:crosses val="autoZero"/>
        <c:crossBetween val="midCat"/>
        <c:majorUnit val="5.000000000000000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989658738366082"/>
          <c:y val="0.59491525423728808"/>
          <c:w val="9.3071354705274043E-2"/>
          <c:h val="0.250847457627118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Ideal turbojet başarımının uçuş Mach sayısı ile değişimi: 
itkiye özgül yakıt tüketimi</a:t>
            </a:r>
          </a:p>
        </c:rich>
      </c:tx>
      <c:layout>
        <c:manualLayout>
          <c:xMode val="edge"/>
          <c:yMode val="edge"/>
          <c:x val="0.27817993795243018"/>
          <c:y val="2.03389830508474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472595656670114"/>
          <c:y val="0.10169491525423729"/>
          <c:w val="0.4364012409513961"/>
          <c:h val="0.75254237288135595"/>
        </c:manualLayout>
      </c:layout>
      <c:scatterChart>
        <c:scatterStyle val="lineMarker"/>
        <c:ser>
          <c:idx val="0"/>
          <c:order val="0"/>
          <c:tx>
            <c:v>pi_c = 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Tablosu-Mo'!$P$15:$P$90</c:f>
              <c:numCache>
                <c:formatCode>General</c:formatCode>
                <c:ptCount val="76"/>
                <c:pt idx="34">
                  <c:v>2.0659931134495046</c:v>
                </c:pt>
                <c:pt idx="35">
                  <c:v>2.0278930209929773</c:v>
                </c:pt>
                <c:pt idx="36">
                  <c:v>1.9924085577522193</c:v>
                </c:pt>
                <c:pt idx="37">
                  <c:v>1.9593223137535594</c:v>
                </c:pt>
                <c:pt idx="38">
                  <c:v>1.9284398309291175</c:v>
                </c:pt>
                <c:pt idx="39">
                  <c:v>1.8995866656558007</c:v>
                </c:pt>
                <c:pt idx="40">
                  <c:v>1.8726058913397452</c:v>
                </c:pt>
                <c:pt idx="41">
                  <c:v>1.8473559659434766</c:v>
                </c:pt>
                <c:pt idx="42">
                  <c:v>1.8237089036594263</c:v>
                </c:pt>
                <c:pt idx="43">
                  <c:v>1.8015487012450409</c:v>
                </c:pt>
                <c:pt idx="44">
                  <c:v>1.7807699785322797</c:v>
                </c:pt>
                <c:pt idx="45">
                  <c:v>1.7612767998220473</c:v>
                </c:pt>
                <c:pt idx="46">
                  <c:v>1.7429816486633281</c:v>
                </c:pt>
                <c:pt idx="47">
                  <c:v>1.7258045331972893</c:v>
                </c:pt>
                <c:pt idx="48">
                  <c:v>1.7096722030493194</c:v>
                </c:pt>
                <c:pt idx="49">
                  <c:v>1.6945174618560686</c:v>
                </c:pt>
                <c:pt idx="50">
                  <c:v>1.6802785620598648</c:v>
                </c:pt>
                <c:pt idx="51">
                  <c:v>1.6668986706988678</c:v>
                </c:pt>
                <c:pt idx="52">
                  <c:v>1.6543253966545513</c:v>
                </c:pt>
                <c:pt idx="53">
                  <c:v>1.6425103712569098</c:v>
                </c:pt>
                <c:pt idx="54">
                  <c:v>1.6314088753468128</c:v>
                </c:pt>
                <c:pt idx="55">
                  <c:v>1.6209795068977104</c:v>
                </c:pt>
                <c:pt idx="56">
                  <c:v>1.611183884140543</c:v>
                </c:pt>
                <c:pt idx="57">
                  <c:v>1.6019863798444234</c:v>
                </c:pt>
                <c:pt idx="58">
                  <c:v>1.5933538830044947</c:v>
                </c:pt>
                <c:pt idx="59">
                  <c:v>1.5852555846957954</c:v>
                </c:pt>
                <c:pt idx="60">
                  <c:v>1.5776627852833562</c:v>
                </c:pt>
                <c:pt idx="61">
                  <c:v>1.5705487205465174</c:v>
                </c:pt>
                <c:pt idx="62">
                  <c:v>1.5638884045898407</c:v>
                </c:pt>
                <c:pt idx="63">
                  <c:v>1.5576584876825317</c:v>
                </c:pt>
                <c:pt idx="64">
                  <c:v>1.5518371273999396</c:v>
                </c:pt>
                <c:pt idx="65">
                  <c:v>1.5464038716402952</c:v>
                </c:pt>
                <c:pt idx="66">
                  <c:v>1.5413395522623039</c:v>
                </c:pt>
                <c:pt idx="67">
                  <c:v>1.5366261882384826</c:v>
                </c:pt>
                <c:pt idx="68">
                  <c:v>1.5322468973487049</c:v>
                </c:pt>
                <c:pt idx="69">
                  <c:v>1.5281858155511165</c:v>
                </c:pt>
                <c:pt idx="70">
                  <c:v>1.5244280232658212</c:v>
                </c:pt>
                <c:pt idx="71">
                  <c:v>1.5209594778925455</c:v>
                </c:pt>
                <c:pt idx="72">
                  <c:v>1.5177669519585999</c:v>
                </c:pt>
                <c:pt idx="73">
                  <c:v>1.514837976359328</c:v>
                </c:pt>
                <c:pt idx="74">
                  <c:v>1.5121607882111348</c:v>
                </c:pt>
                <c:pt idx="75">
                  <c:v>1.5097242828881117</c:v>
                </c:pt>
              </c:numCache>
            </c:numRef>
          </c:yVal>
        </c:ser>
        <c:ser>
          <c:idx val="1"/>
          <c:order val="1"/>
          <c:tx>
            <c:v>pi_c = 2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Tablosu-Mo'!$Q$15:$Q$90</c:f>
              <c:numCache>
                <c:formatCode>General</c:formatCode>
                <c:ptCount val="76"/>
                <c:pt idx="0">
                  <c:v>1.6339417982881113</c:v>
                </c:pt>
                <c:pt idx="1">
                  <c:v>1.6599883868088874</c:v>
                </c:pt>
                <c:pt idx="2">
                  <c:v>1.6837802800465671</c:v>
                </c:pt>
                <c:pt idx="3">
                  <c:v>1.7051334940399308</c:v>
                </c:pt>
                <c:pt idx="4">
                  <c:v>1.7239070591022991</c:v>
                </c:pt>
                <c:pt idx="5">
                  <c:v>1.7400070597543593</c:v>
                </c:pt>
                <c:pt idx="6">
                  <c:v>1.7533883846675735</c:v>
                </c:pt>
                <c:pt idx="7">
                  <c:v>1.7640541641744716</c:v>
                </c:pt>
                <c:pt idx="8">
                  <c:v>1.7720530754622812</c:v>
                </c:pt>
                <c:pt idx="9">
                  <c:v>1.7774748608478879</c:v>
                </c:pt>
                <c:pt idx="10">
                  <c:v>1.780444514308418</c:v>
                </c:pt>
                <c:pt idx="11">
                  <c:v>1.7811156390052676</c:v>
                </c:pt>
                <c:pt idx="12">
                  <c:v>1.7796634680405572</c:v>
                </c:pt>
                <c:pt idx="13">
                  <c:v>1.7762779842437253</c:v>
                </c:pt>
                <c:pt idx="14">
                  <c:v>1.7711574885910999</c:v>
                </c:pt>
                <c:pt idx="15">
                  <c:v>1.7645028674316492</c:v>
                </c:pt>
                <c:pt idx="16">
                  <c:v>1.7565127101032976</c:v>
                </c:pt>
                <c:pt idx="17">
                  <c:v>1.7473793409082108</c:v>
                </c:pt>
                <c:pt idx="18">
                  <c:v>1.7372857586346055</c:v>
                </c:pt>
                <c:pt idx="19">
                  <c:v>1.7264034249688593</c:v>
                </c:pt>
                <c:pt idx="20">
                  <c:v>1.7148908095252424</c:v>
                </c:pt>
                <c:pt idx="21">
                  <c:v>1.7028925813594522</c:v>
                </c:pt>
                <c:pt idx="22">
                  <c:v>1.690539331419566</c:v>
                </c:pt>
                <c:pt idx="23">
                  <c:v>1.6779477139806218</c:v>
                </c:pt>
                <c:pt idx="24">
                  <c:v>1.665220904574618</c:v>
                </c:pt>
                <c:pt idx="25">
                  <c:v>1.6524492846776877</c:v>
                </c:pt>
                <c:pt idx="26">
                  <c:v>1.6397112774772415</c:v>
                </c:pt>
                <c:pt idx="27">
                  <c:v>1.6270742730249061</c:v>
                </c:pt>
                <c:pt idx="28">
                  <c:v>1.6145955940947008</c:v>
                </c:pt>
                <c:pt idx="29">
                  <c:v>1.6023234656105343</c:v>
                </c:pt>
                <c:pt idx="30">
                  <c:v>1.5902979603695324</c:v>
                </c:pt>
                <c:pt idx="31">
                  <c:v>1.5785519019504164</c:v>
                </c:pt>
                <c:pt idx="32">
                  <c:v>1.5671117122635965</c:v>
                </c:pt>
                <c:pt idx="33">
                  <c:v>1.55599819634368</c:v>
                </c:pt>
                <c:pt idx="34">
                  <c:v>1.5452272609062954</c:v>
                </c:pt>
                <c:pt idx="35">
                  <c:v>1.5348105660931606</c:v>
                </c:pt>
                <c:pt idx="36">
                  <c:v>1.5247561119036617</c:v>
                </c:pt>
                <c:pt idx="37">
                  <c:v>1.5150687622288059</c:v>
                </c:pt>
                <c:pt idx="38">
                  <c:v>1.505750710311176</c:v>
                </c:pt>
                <c:pt idx="39">
                  <c:v>1.4968018899752891</c:v>
                </c:pt>
                <c:pt idx="40">
                  <c:v>1.4882203372066265</c:v>
                </c:pt>
                <c:pt idx="41">
                  <c:v>1.4800025066845266</c:v>
                </c:pt>
                <c:pt idx="42">
                  <c:v>1.472143547756777</c:v>
                </c:pt>
                <c:pt idx="43">
                  <c:v>1.4646375441303323</c:v>
                </c:pt>
                <c:pt idx="44">
                  <c:v>1.4574777212795713</c:v>
                </c:pt>
                <c:pt idx="45">
                  <c:v>1.450656625267879</c:v>
                </c:pt>
                <c:pt idx="46">
                  <c:v>1.4441662763596572</c:v>
                </c:pt>
                <c:pt idx="47">
                  <c:v>1.4379983004819643</c:v>
                </c:pt>
                <c:pt idx="48">
                  <c:v>1.4321440412871924</c:v>
                </c:pt>
                <c:pt idx="49">
                  <c:v>1.4265946552766551</c:v>
                </c:pt>
                <c:pt idx="50">
                  <c:v>1.421341192173242</c:v>
                </c:pt>
                <c:pt idx="51">
                  <c:v>1.4163746624812756</c:v>
                </c:pt>
                <c:pt idx="52">
                  <c:v>1.4116860939439477</c:v>
                </c:pt>
                <c:pt idx="53">
                  <c:v>1.4072665784029192</c:v>
                </c:pt>
                <c:pt idx="54">
                  <c:v>1.4031073103799048</c:v>
                </c:pt>
                <c:pt idx="55">
                  <c:v>1.3991996185352273</c:v>
                </c:pt>
                <c:pt idx="56">
                  <c:v>1.3955349910117572</c:v>
                </c:pt>
                <c:pt idx="57">
                  <c:v>1.3921050955430152</c:v>
                </c:pt>
                <c:pt idx="58">
                  <c:v>1.3889017950898264</c:v>
                </c:pt>
                <c:pt idx="59">
                  <c:v>1.3859171596692892</c:v>
                </c:pt>
                <c:pt idx="60">
                  <c:v>1.3831434749515314</c:v>
                </c:pt>
                <c:pt idx="61">
                  <c:v>1.3805732481224546</c:v>
                </c:pt>
                <c:pt idx="62">
                  <c:v>1.3781992114430519</c:v>
                </c:pt>
                <c:pt idx="63">
                  <c:v>1.3760143238769849</c:v>
                </c:pt>
                <c:pt idx="64">
                  <c:v>1.3740117711067188</c:v>
                </c:pt>
                <c:pt idx="65">
                  <c:v>1.3721849642138244</c:v>
                </c:pt>
                <c:pt idx="66">
                  <c:v>1.370527537260215</c:v>
                </c:pt>
                <c:pt idx="67">
                  <c:v>1.3690333439733837</c:v>
                </c:pt>
                <c:pt idx="68">
                  <c:v>1.3676964537094318</c:v>
                </c:pt>
                <c:pt idx="69">
                  <c:v>1.3665111468423774</c:v>
                </c:pt>
                <c:pt idx="70">
                  <c:v>1.3654719097062742</c:v>
                </c:pt>
                <c:pt idx="71">
                  <c:v>1.364573429197725</c:v>
                </c:pt>
                <c:pt idx="72">
                  <c:v>1.3638105871299875</c:v>
                </c:pt>
                <c:pt idx="73">
                  <c:v>1.3631784544157108</c:v>
                </c:pt>
                <c:pt idx="74">
                  <c:v>1.3626722851431825</c:v>
                </c:pt>
                <c:pt idx="75">
                  <c:v>1.3622875106004213</c:v>
                </c:pt>
              </c:numCache>
            </c:numRef>
          </c:yVal>
        </c:ser>
        <c:ser>
          <c:idx val="2"/>
          <c:order val="2"/>
          <c:tx>
            <c:v>pi_c = 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Tablosu-Mo'!$R$15:$R$90</c:f>
              <c:numCache>
                <c:formatCode>General</c:formatCode>
                <c:ptCount val="76"/>
                <c:pt idx="0">
                  <c:v>1.3188261370251844</c:v>
                </c:pt>
                <c:pt idx="1">
                  <c:v>1.336391993960633</c:v>
                </c:pt>
                <c:pt idx="2">
                  <c:v>1.3528819070736815</c:v>
                </c:pt>
                <c:pt idx="3">
                  <c:v>1.3682191535016439</c:v>
                </c:pt>
                <c:pt idx="4">
                  <c:v>1.3823406487071452</c:v>
                </c:pt>
                <c:pt idx="5">
                  <c:v>1.3951982346756016</c:v>
                </c:pt>
                <c:pt idx="6">
                  <c:v>1.4067594793123337</c:v>
                </c:pt>
                <c:pt idx="7">
                  <c:v>1.4170079627549974</c:v>
                </c:pt>
                <c:pt idx="8">
                  <c:v>1.4259430578314531</c:v>
                </c:pt>
                <c:pt idx="9">
                  <c:v>1.4335792411427886</c:v>
                </c:pt>
                <c:pt idx="10">
                  <c:v>1.4399449956400237</c:v>
                </c:pt>
                <c:pt idx="11">
                  <c:v>1.4450813832885678</c:v>
                </c:pt>
                <c:pt idx="12">
                  <c:v>1.4490403766187652</c:v>
                </c:pt>
                <c:pt idx="13">
                  <c:v>1.4518830407160728</c:v>
                </c:pt>
                <c:pt idx="14">
                  <c:v>1.4536776533577362</c:v>
                </c:pt>
                <c:pt idx="15">
                  <c:v>1.4544978419367476</c:v>
                </c:pt>
                <c:pt idx="16">
                  <c:v>1.4544208031759844</c:v>
                </c:pt>
                <c:pt idx="17">
                  <c:v>1.4535256570910011</c:v>
                </c:pt>
                <c:pt idx="18">
                  <c:v>1.451891971698843</c:v>
                </c:pt>
                <c:pt idx="19">
                  <c:v>1.4495984807855857</c:v>
                </c:pt>
                <c:pt idx="20">
                  <c:v>1.4467220044801061</c:v>
                </c:pt>
                <c:pt idx="21">
                  <c:v>1.4433365719342472</c:v>
                </c:pt>
                <c:pt idx="22">
                  <c:v>1.4395127372767047</c:v>
                </c:pt>
                <c:pt idx="23">
                  <c:v>1.4353170741509316</c:v>
                </c:pt>
                <c:pt idx="24">
                  <c:v>1.4308118303626294</c:v>
                </c:pt>
                <c:pt idx="25">
                  <c:v>1.4260547221487987</c:v>
                </c:pt>
                <c:pt idx="26">
                  <c:v>1.4210988469944719</c:v>
                </c:pt>
                <c:pt idx="27">
                  <c:v>1.4159926944207479</c:v>
                </c:pt>
                <c:pt idx="28">
                  <c:v>1.4107802354318295</c:v>
                </c:pt>
                <c:pt idx="29">
                  <c:v>1.4055010730657647</c:v>
                </c:pt>
                <c:pt idx="30">
                  <c:v>1.4001906385200826</c:v>
                </c:pt>
                <c:pt idx="31">
                  <c:v>1.3948804194464921</c:v>
                </c:pt>
                <c:pt idx="32">
                  <c:v>1.3895982091013552</c:v>
                </c:pt>
                <c:pt idx="33">
                  <c:v>1.3843683670137554</c:v>
                </c:pt>
                <c:pt idx="34">
                  <c:v>1.3792120836363195</c:v>
                </c:pt>
                <c:pt idx="35">
                  <c:v>1.3741476430464723</c:v>
                </c:pt>
                <c:pt idx="36">
                  <c:v>1.3691906791574662</c:v>
                </c:pt>
                <c:pt idx="37">
                  <c:v>1.3643544220825743</c:v>
                </c:pt>
                <c:pt idx="38">
                  <c:v>1.3596499322843933</c:v>
                </c:pt>
                <c:pt idx="39">
                  <c:v>1.3550863209515351</c:v>
                </c:pt>
                <c:pt idx="40">
                  <c:v>1.3506709556972158</c:v>
                </c:pt>
                <c:pt idx="41">
                  <c:v>1.34640965118903</c:v>
                </c:pt>
                <c:pt idx="42">
                  <c:v>1.3423068447169086</c:v>
                </c:pt>
                <c:pt idx="43">
                  <c:v>1.3383657570056589</c:v>
                </c:pt>
                <c:pt idx="44">
                  <c:v>1.334588538796893</c:v>
                </c:pt>
                <c:pt idx="45">
                  <c:v>1.3309764038775891</c:v>
                </c:pt>
                <c:pt idx="46">
                  <c:v>1.3275297493321188</c:v>
                </c:pt>
                <c:pt idx="47">
                  <c:v>1.3242482638526001</c:v>
                </c:pt>
                <c:pt idx="48">
                  <c:v>1.3211310249681092</c:v>
                </c:pt>
                <c:pt idx="49">
                  <c:v>1.3181765860544947</c:v>
                </c:pt>
                <c:pt idx="50">
                  <c:v>1.3153830539695615</c:v>
                </c:pt>
                <c:pt idx="51">
                  <c:v>1.3127481581283515</c:v>
                </c:pt>
                <c:pt idx="52">
                  <c:v>1.3102693117942472</c:v>
                </c:pt>
                <c:pt idx="53">
                  <c:v>1.3079436663168416</c:v>
                </c:pt>
                <c:pt idx="54">
                  <c:v>1.3057681589994654</c:v>
                </c:pt>
                <c:pt idx="55">
                  <c:v>1.3037395552298428</c:v>
                </c:pt>
                <c:pt idx="56">
                  <c:v>1.3018544854579395</c:v>
                </c:pt>
                <c:pt idx="57">
                  <c:v>1.3001094775567896</c:v>
                </c:pt>
                <c:pt idx="58">
                  <c:v>1.2985009850555844</c:v>
                </c:pt>
                <c:pt idx="59">
                  <c:v>1.2970254116901425</c:v>
                </c:pt>
                <c:pt idx="60">
                  <c:v>1.29567913267434</c:v>
                </c:pt>
                <c:pt idx="61">
                  <c:v>1.2944585130572983</c:v>
                </c:pt>
                <c:pt idx="62">
                  <c:v>1.2933599234952668</c:v>
                </c:pt>
                <c:pt idx="63">
                  <c:v>1.2923797537340191</c:v>
                </c:pt>
                <c:pt idx="64">
                  <c:v>1.2915144240673253</c:v>
                </c:pt>
                <c:pt idx="65">
                  <c:v>1.2907603950093645</c:v>
                </c:pt>
                <c:pt idx="66">
                  <c:v>1.2901141753938306</c:v>
                </c:pt>
                <c:pt idx="67">
                  <c:v>1.2895723290896568</c:v>
                </c:pt>
                <c:pt idx="68">
                  <c:v>1.2891314805027003</c:v>
                </c:pt>
                <c:pt idx="69">
                  <c:v>1.2887883190141476</c:v>
                </c:pt>
                <c:pt idx="70">
                  <c:v>1.2885396024896751</c:v>
                </c:pt>
                <c:pt idx="71">
                  <c:v>1.2883821599783909</c:v>
                </c:pt>
                <c:pt idx="72">
                  <c:v>1.2883128937071306</c:v>
                </c:pt>
                <c:pt idx="73">
                  <c:v>1.2883287804636203</c:v>
                </c:pt>
                <c:pt idx="74">
                  <c:v>1.2884268724512586</c:v>
                </c:pt>
                <c:pt idx="75">
                  <c:v>1.2886042976886503</c:v>
                </c:pt>
              </c:numCache>
            </c:numRef>
          </c:yVal>
        </c:ser>
        <c:ser>
          <c:idx val="3"/>
          <c:order val="3"/>
          <c:tx>
            <c:v>pi_c = 5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Tablosu-Mo'!$S$15:$S$90</c:f>
              <c:numCache>
                <c:formatCode>General</c:formatCode>
                <c:ptCount val="76"/>
                <c:pt idx="0">
                  <c:v>1.1081169819608354</c:v>
                </c:pt>
                <c:pt idx="1">
                  <c:v>1.1210491345864158</c:v>
                </c:pt>
                <c:pt idx="2">
                  <c:v>1.1333985614287427</c:v>
                </c:pt>
                <c:pt idx="3">
                  <c:v>1.145128790494101</c:v>
                </c:pt>
                <c:pt idx="4">
                  <c:v>1.1562087090676414</c:v>
                </c:pt>
                <c:pt idx="5">
                  <c:v>1.1666130396262557</c:v>
                </c:pt>
                <c:pt idx="6">
                  <c:v>1.1763226750226123</c:v>
                </c:pt>
                <c:pt idx="7">
                  <c:v>1.1853248640898488</c:v>
                </c:pt>
                <c:pt idx="8">
                  <c:v>1.1936132456613431</c:v>
                </c:pt>
                <c:pt idx="9">
                  <c:v>1.2011877356966623</c:v>
                </c:pt>
                <c:pt idx="10">
                  <c:v>1.2080542782889279</c:v>
                </c:pt>
                <c:pt idx="11">
                  <c:v>1.2142244764192889</c:v>
                </c:pt>
                <c:pt idx="12">
                  <c:v>1.2197151221549065</c:v>
                </c:pt>
                <c:pt idx="13">
                  <c:v>1.2245476484217985</c:v>
                </c:pt>
                <c:pt idx="14">
                  <c:v>1.2287475255151785</c:v>
                </c:pt>
                <c:pt idx="15">
                  <c:v>1.2323436252415807</c:v>
                </c:pt>
                <c:pt idx="16">
                  <c:v>1.2353675742092334</c:v>
                </c:pt>
                <c:pt idx="17">
                  <c:v>1.2378531155405492</c:v>
                </c:pt>
                <c:pt idx="18">
                  <c:v>1.2398354954416553</c:v>
                </c:pt>
                <c:pt idx="19">
                  <c:v>1.2413508878927539</c:v>
                </c:pt>
                <c:pt idx="20">
                  <c:v>1.2424358674583831</c:v>
                </c:pt>
                <c:pt idx="21">
                  <c:v>1.2431269370567559</c:v>
                </c:pt>
                <c:pt idx="22">
                  <c:v>1.2434601146235056</c:v>
                </c:pt>
                <c:pt idx="23">
                  <c:v>1.2434705800599954</c:v>
                </c:pt>
                <c:pt idx="24">
                  <c:v>1.2431923817275776</c:v>
                </c:pt>
                <c:pt idx="25">
                  <c:v>1.2426582000560427</c:v>
                </c:pt>
                <c:pt idx="26">
                  <c:v>1.2418991645658457</c:v>
                </c:pt>
                <c:pt idx="27">
                  <c:v>1.2409447197265906</c:v>
                </c:pt>
                <c:pt idx="28">
                  <c:v>1.239822534541585</c:v>
                </c:pt>
                <c:pt idx="29">
                  <c:v>1.23855845050585</c:v>
                </c:pt>
                <c:pt idx="30">
                  <c:v>1.2371764625765782</c:v>
                </c:pt>
                <c:pt idx="31">
                  <c:v>1.2356987279667266</c:v>
                </c:pt>
                <c:pt idx="32">
                  <c:v>1.2341455978749334</c:v>
                </c:pt>
                <c:pt idx="33">
                  <c:v>1.2325356676554238</c:v>
                </c:pt>
                <c:pt idx="34">
                  <c:v>1.2308858413740307</c:v>
                </c:pt>
                <c:pt idx="35">
                  <c:v>1.229211407162101</c:v>
                </c:pt>
                <c:pt idx="36">
                  <c:v>1.2275261202464252</c:v>
                </c:pt>
                <c:pt idx="37">
                  <c:v>1.2258422909840183</c:v>
                </c:pt>
                <c:pt idx="38">
                  <c:v>1.2241708756540604</c:v>
                </c:pt>
                <c:pt idx="39">
                  <c:v>1.2225215681482271</c:v>
                </c:pt>
                <c:pt idx="40">
                  <c:v>1.2209028910510145</c:v>
                </c:pt>
                <c:pt idx="41">
                  <c:v>1.2193222849119121</c:v>
                </c:pt>
                <c:pt idx="42">
                  <c:v>1.217786194781906</c:v>
                </c:pt>
                <c:pt idx="43">
                  <c:v>1.2163001533193416</c:v>
                </c:pt>
                <c:pt idx="44">
                  <c:v>1.21486885996743</c:v>
                </c:pt>
                <c:pt idx="45">
                  <c:v>1.2134962558705553</c:v>
                </c:pt>
                <c:pt idx="46">
                  <c:v>1.212185594332529</c:v>
                </c:pt>
                <c:pt idx="47">
                  <c:v>1.2109395067303772</c:v>
                </c:pt>
                <c:pt idx="48">
                  <c:v>1.2097600638854222</c:v>
                </c:pt>
                <c:pt idx="49">
                  <c:v>1.2086488329625622</c:v>
                </c:pt>
                <c:pt idx="50">
                  <c:v>1.20760693002146</c:v>
                </c:pt>
                <c:pt idx="51">
                  <c:v>1.2066350683826379</c:v>
                </c:pt>
                <c:pt idx="52">
                  <c:v>1.2057336029993442</c:v>
                </c:pt>
                <c:pt idx="53">
                  <c:v>1.2049025710446899</c:v>
                </c:pt>
                <c:pt idx="54">
                  <c:v>1.2041417289346341</c:v>
                </c:pt>
                <c:pt idx="55">
                  <c:v>1.2034505860124589</c:v>
                </c:pt>
                <c:pt idx="56">
                  <c:v>1.2028284351206815</c:v>
                </c:pt>
                <c:pt idx="57">
                  <c:v>1.2022743802830023</c:v>
                </c:pt>
                <c:pt idx="58">
                  <c:v>1.201787361712781</c:v>
                </c:pt>
                <c:pt idx="59">
                  <c:v>1.2013661783563567</c:v>
                </c:pt>
                <c:pt idx="60">
                  <c:v>1.2010095081699828</c:v>
                </c:pt>
                <c:pt idx="61">
                  <c:v>1.2007159263186176</c:v>
                </c:pt>
                <c:pt idx="62">
                  <c:v>1.2004839214737788</c:v>
                </c:pt>
                <c:pt idx="63">
                  <c:v>1.2003119103763655</c:v>
                </c:pt>
                <c:pt idx="64">
                  <c:v>1.2001982508190807</c:v>
                </c:pt>
                <c:pt idx="65">
                  <c:v>1.2001412531919948</c:v>
                </c:pt>
                <c:pt idx="66">
                  <c:v>1.2001391907240107</c:v>
                </c:pt>
                <c:pt idx="67">
                  <c:v>1.2001903085426551</c:v>
                </c:pt>
                <c:pt idx="68">
                  <c:v>1.2002928316647592</c:v>
                </c:pt>
                <c:pt idx="69">
                  <c:v>1.2004449720212611</c:v>
                </c:pt>
                <c:pt idx="70">
                  <c:v>1.2006449346106178</c:v>
                </c:pt>
                <c:pt idx="71">
                  <c:v>1.2008909228670939</c:v>
                </c:pt>
                <c:pt idx="72">
                  <c:v>1.2011811433225636</c:v>
                </c:pt>
                <c:pt idx="73">
                  <c:v>1.2015138096333908</c:v>
                </c:pt>
                <c:pt idx="74">
                  <c:v>1.2018871460373783</c:v>
                </c:pt>
                <c:pt idx="75">
                  <c:v>1.2022993902997672</c:v>
                </c:pt>
              </c:numCache>
            </c:numRef>
          </c:yVal>
        </c:ser>
        <c:ser>
          <c:idx val="4"/>
          <c:order val="4"/>
          <c:tx>
            <c:v>pi_c = 10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Tablosu-Mo'!$T$15:$T$90</c:f>
              <c:numCache>
                <c:formatCode>General</c:formatCode>
                <c:ptCount val="76"/>
                <c:pt idx="0">
                  <c:v>0.94108742288582714</c:v>
                </c:pt>
                <c:pt idx="1">
                  <c:v>0.95102749669334297</c:v>
                </c:pt>
                <c:pt idx="2">
                  <c:v>0.96063177878968142</c:v>
                </c:pt>
                <c:pt idx="3">
                  <c:v>0.96988242326867369</c:v>
                </c:pt>
                <c:pt idx="4">
                  <c:v>0.97876384533174055</c:v>
                </c:pt>
                <c:pt idx="5">
                  <c:v>0.98726290505865455</c:v>
                </c:pt>
                <c:pt idx="6">
                  <c:v>0.99536904543119842</c:v>
                </c:pt>
                <c:pt idx="7">
                  <c:v>1.0030743816560095</c:v>
                </c:pt>
                <c:pt idx="8">
                  <c:v>1.0103737405561135</c:v>
                </c:pt>
                <c:pt idx="9">
                  <c:v>1.0172646505272844</c:v>
                </c:pt>
                <c:pt idx="10">
                  <c:v>1.0237472841909772</c:v>
                </c:pt>
                <c:pt idx="11">
                  <c:v>1.0298243573366175</c:v>
                </c:pt>
                <c:pt idx="12">
                  <c:v>1.0355009889656559</c:v>
                </c:pt>
                <c:pt idx="13">
                  <c:v>1.0407845281819275</c:v>
                </c:pt>
                <c:pt idx="14">
                  <c:v>1.0456843542936813</c:v>
                </c:pt>
                <c:pt idx="15">
                  <c:v>1.0502116568002484</c:v>
                </c:pt>
                <c:pt idx="16">
                  <c:v>1.0543792019482048</c:v>
                </c:pt>
                <c:pt idx="17">
                  <c:v>1.0582010922913296</c:v>
                </c:pt>
                <c:pt idx="18">
                  <c:v>1.0616925252200788</c:v>
                </c:pt>
                <c:pt idx="19">
                  <c:v>1.0648695557905761</c:v>
                </c:pt>
                <c:pt idx="20">
                  <c:v>1.0677488684330412</c:v>
                </c:pt>
                <c:pt idx="21">
                  <c:v>1.0703475613059752</c:v>
                </c:pt>
                <c:pt idx="22">
                  <c:v>1.0726829462312422</c:v>
                </c:pt>
                <c:pt idx="23">
                  <c:v>1.0747723663352562</c:v>
                </c:pt>
                <c:pt idx="24">
                  <c:v>1.0766330327637694</c:v>
                </c:pt>
                <c:pt idx="25">
                  <c:v>1.0782818811545725</c:v>
                </c:pt>
                <c:pt idx="26">
                  <c:v>1.0797354479582859</c:v>
                </c:pt>
                <c:pt idx="27">
                  <c:v>1.0810097661996094</c:v>
                </c:pt>
                <c:pt idx="28">
                  <c:v>1.0821202798711014</c:v>
                </c:pt>
                <c:pt idx="29">
                  <c:v>1.0830817758453073</c:v>
                </c:pt>
                <c:pt idx="30">
                  <c:v>1.0839083319718106</c:v>
                </c:pt>
                <c:pt idx="31">
                  <c:v>1.0846132798841628</c:v>
                </c:pt>
                <c:pt idx="32">
                  <c:v>1.0852091809670914</c:v>
                </c:pt>
                <c:pt idx="33">
                  <c:v>1.085707813915713</c:v>
                </c:pt>
                <c:pt idx="34">
                  <c:v>1.0861201723448557</c:v>
                </c:pt>
                <c:pt idx="35">
                  <c:v>1.0864564709677966</c:v>
                </c:pt>
                <c:pt idx="36">
                  <c:v>1.0867261589504646</c:v>
                </c:pt>
                <c:pt idx="37">
                  <c:v>1.0869379391514242</c:v>
                </c:pt>
                <c:pt idx="38">
                  <c:v>1.0870997920728518</c:v>
                </c:pt>
                <c:pt idx="39">
                  <c:v>1.0872190034676272</c:v>
                </c:pt>
                <c:pt idx="40">
                  <c:v>1.0873021946680699</c:v>
                </c:pt>
                <c:pt idx="41">
                  <c:v>1.0873553548193342</c:v>
                </c:pt>
                <c:pt idx="42">
                  <c:v>1.0873838743124784</c:v>
                </c:pt>
                <c:pt idx="43">
                  <c:v>1.0873925788169441</c:v>
                </c:pt>
                <c:pt idx="44">
                  <c:v>1.0873857634085764</c:v>
                </c:pt>
                <c:pt idx="45">
                  <c:v>1.0873672263767138</c:v>
                </c:pt>
                <c:pt idx="46">
                  <c:v>1.0873403023721333</c:v>
                </c:pt>
                <c:pt idx="47">
                  <c:v>1.0873078946268686</c:v>
                </c:pt>
                <c:pt idx="48">
                  <c:v>1.0872725060374462</c:v>
                </c:pt>
                <c:pt idx="49">
                  <c:v>1.0872362689554997</c:v>
                </c:pt>
                <c:pt idx="50">
                  <c:v>1.0872009735744936</c:v>
                </c:pt>
                <c:pt idx="51">
                  <c:v>1.0871680948392446</c:v>
                </c:pt>
                <c:pt idx="52">
                  <c:v>1.0871388178366357</c:v>
                </c:pt>
                <c:pt idx="53">
                  <c:v>1.087114061652086</c:v>
                </c:pt>
                <c:pt idx="54">
                  <c:v>1.0870945016976754</c:v>
                </c:pt>
                <c:pt idx="55">
                  <c:v>1.0870805905348686</c:v>
                </c:pt>
                <c:pt idx="56">
                  <c:v>1.08707257722818</c:v>
                </c:pt>
                <c:pt idx="57">
                  <c:v>1.0870705252763515</c:v>
                </c:pt>
                <c:pt idx="58">
                  <c:v>1.0870743291751781</c:v>
                </c:pt>
                <c:pt idx="59">
                  <c:v>1.0870837296714235</c:v>
                </c:pt>
                <c:pt idx="60">
                  <c:v>1.0870983277706878</c:v>
                </c:pt>
                <c:pt idx="61">
                  <c:v>1.0871175975639997</c:v>
                </c:pt>
                <c:pt idx="62">
                  <c:v>1.0871408979384716</c:v>
                </c:pt>
                <c:pt idx="63">
                  <c:v>1.0871674832369924</c:v>
                </c:pt>
                <c:pt idx="64">
                  <c:v>1.0871965129306891</c:v>
                </c:pt>
                <c:pt idx="65">
                  <c:v>1.0872270603660485</c:v>
                </c:pt>
                <c:pt idx="66">
                  <c:v>1.0872581206462524</c:v>
                </c:pt>
                <c:pt idx="67">
                  <c:v>1.0872886177035694</c:v>
                </c:pt>
                <c:pt idx="68">
                  <c:v>1.0873174106167309</c:v>
                </c:pt>
                <c:pt idx="69">
                  <c:v>1.0873432992240459</c:v>
                </c:pt>
                <c:pt idx="70">
                  <c:v>1.0873650290798138</c:v>
                </c:pt>
                <c:pt idx="71">
                  <c:v>1.0873812957982971</c:v>
                </c:pt>
                <c:pt idx="72">
                  <c:v>1.0873907488262173</c:v>
                </c:pt>
                <c:pt idx="73">
                  <c:v>1.0873919946814763</c:v>
                </c:pt>
                <c:pt idx="74">
                  <c:v>1.0873835996925589</c:v>
                </c:pt>
                <c:pt idx="75">
                  <c:v>1.0873640922699184</c:v>
                </c:pt>
              </c:numCache>
            </c:numRef>
          </c:yVal>
        </c:ser>
        <c:ser>
          <c:idx val="5"/>
          <c:order val="5"/>
          <c:tx>
            <c:v>pi_c = 20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Tablosu-Mo'!$U$15:$U$90</c:f>
              <c:numCache>
                <c:formatCode>General</c:formatCode>
                <c:ptCount val="76"/>
                <c:pt idx="0">
                  <c:v>0.82937364786993295</c:v>
                </c:pt>
                <c:pt idx="1">
                  <c:v>0.83772537276562276</c:v>
                </c:pt>
                <c:pt idx="2">
                  <c:v>0.84583904495589379</c:v>
                </c:pt>
                <c:pt idx="3">
                  <c:v>0.85370425723012133</c:v>
                </c:pt>
                <c:pt idx="4">
                  <c:v>0.8613118004991025</c:v>
                </c:pt>
                <c:pt idx="5">
                  <c:v>0.86865375460363725</c:v>
                </c:pt>
                <c:pt idx="6">
                  <c:v>0.87572355845952554</c:v>
                </c:pt>
                <c:pt idx="7">
                  <c:v>0.88251605826447976</c:v>
                </c:pt>
                <c:pt idx="8">
                  <c:v>0.88902753314808325</c:v>
                </c:pt>
                <c:pt idx="9">
                  <c:v>0.89525569830759266</c:v>
                </c:pt>
                <c:pt idx="10">
                  <c:v>0.90119968630941782</c:v>
                </c:pt>
                <c:pt idx="11">
                  <c:v>0.90686000782046172</c:v>
                </c:pt>
                <c:pt idx="12">
                  <c:v>0.91223849354166631</c:v>
                </c:pt>
                <c:pt idx="13">
                  <c:v>0.91733821953021344</c:v>
                </c:pt>
                <c:pt idx="14">
                  <c:v>0.9221634184055334</c:v>
                </c:pt>
                <c:pt idx="15">
                  <c:v>0.92671937913269475</c:v>
                </c:pt>
                <c:pt idx="16">
                  <c:v>0.9310123381664438</c:v>
                </c:pt>
                <c:pt idx="17">
                  <c:v>0.93504936472698563</c:v>
                </c:pt>
                <c:pt idx="18">
                  <c:v>0.93883824287593898</c:v>
                </c:pt>
                <c:pt idx="19">
                  <c:v>0.94238735288223796</c:v>
                </c:pt>
                <c:pt idx="20">
                  <c:v>0.94570555412951229</c:v>
                </c:pt>
                <c:pt idx="21">
                  <c:v>0.94880207153558394</c:v>
                </c:pt>
                <c:pt idx="22">
                  <c:v>0.95168638714787279</c:v>
                </c:pt>
                <c:pt idx="23">
                  <c:v>0.95436813826091138</c:v>
                </c:pt>
                <c:pt idx="24">
                  <c:v>0.95685702308729126</c:v>
                </c:pt>
                <c:pt idx="25">
                  <c:v>0.95916271471221237</c:v>
                </c:pt>
                <c:pt idx="26">
                  <c:v>0.96129478378308875</c:v>
                </c:pt>
                <c:pt idx="27">
                  <c:v>0.9632626301354118</c:v>
                </c:pt>
                <c:pt idx="28">
                  <c:v>0.96507542333824181</c:v>
                </c:pt>
                <c:pt idx="29">
                  <c:v>0.9667420519590666</c:v>
                </c:pt>
                <c:pt idx="30">
                  <c:v>0.96827108119838323</c:v>
                </c:pt>
                <c:pt idx="31">
                  <c:v>0.96967071842805019</c:v>
                </c:pt>
                <c:pt idx="32">
                  <c:v>0.97094878608183222</c:v>
                </c:pt>
                <c:pt idx="33">
                  <c:v>0.97211270128867866</c:v>
                </c:pt>
                <c:pt idx="34">
                  <c:v>0.97316946160570927</c:v>
                </c:pt>
                <c:pt idx="35">
                  <c:v>0.97412563619501202</c:v>
                </c:pt>
                <c:pt idx="36">
                  <c:v>0.97498736179265899</c:v>
                </c:pt>
                <c:pt idx="37">
                  <c:v>0.97576034283632995</c:v>
                </c:pt>
                <c:pt idx="38">
                  <c:v>0.97644985514648486</c:v>
                </c:pt>
                <c:pt idx="39">
                  <c:v>0.97706075259229674</c:v>
                </c:pt>
                <c:pt idx="40">
                  <c:v>0.97759747621504689</c:v>
                </c:pt>
                <c:pt idx="41">
                  <c:v>0.97806406532629309</c:v>
                </c:pt>
                <c:pt idx="42">
                  <c:v>0.97846417014414122</c:v>
                </c:pt>
                <c:pt idx="43">
                  <c:v>0.97880106557686075</c:v>
                </c:pt>
                <c:pt idx="44">
                  <c:v>0.97907766580792177</c:v>
                </c:pt>
                <c:pt idx="45">
                  <c:v>0.97929653937931638</c:v>
                </c:pt>
                <c:pt idx="46">
                  <c:v>0.97945992451029162</c:v>
                </c:pt>
                <c:pt idx="47">
                  <c:v>0.97956974442586264</c:v>
                </c:pt>
                <c:pt idx="48">
                  <c:v>0.97962762250351298</c:v>
                </c:pt>
                <c:pt idx="49">
                  <c:v>0.97963489707721896</c:v>
                </c:pt>
                <c:pt idx="50">
                  <c:v>0.97959263576530431</c:v>
                </c:pt>
                <c:pt idx="51">
                  <c:v>0.97950164921279048</c:v>
                </c:pt>
                <c:pt idx="52">
                  <c:v>0.97936250415991166</c:v>
                </c:pt>
                <c:pt idx="53">
                  <c:v>0.97917553576653515</c:v>
                </c:pt>
                <c:pt idx="54">
                  <c:v>0.97894085913754503</c:v>
                </c:pt>
                <c:pt idx="55">
                  <c:v>0.97865838000696859</c:v>
                </c:pt>
                <c:pt idx="56">
                  <c:v>0.97832780454905799</c:v>
                </c:pt>
                <c:pt idx="57">
                  <c:v>0.97794864829275385</c:v>
                </c:pt>
                <c:pt idx="58">
                  <c:v>0.9775202441222488</c:v>
                </c:pt>
                <c:pt idx="59">
                  <c:v>0.97704174935083543</c:v>
                </c:pt>
                <c:pt idx="60">
                  <c:v>0.97651215185806961</c:v>
                </c:pt>
                <c:pt idx="61">
                  <c:v>0.97593027528158705</c:v>
                </c:pt>
                <c:pt idx="62">
                  <c:v>0.97529478325481644</c:v>
                </c:pt>
                <c:pt idx="63">
                  <c:v>0.97460418268041726</c:v>
                </c:pt>
                <c:pt idx="64">
                  <c:v>0.97385682602654511</c:v>
                </c:pt>
                <c:pt idx="65">
                  <c:v>0.97305091262911159</c:v>
                </c:pt>
                <c:pt idx="66">
                  <c:v>0.97218448897795884</c:v>
                </c:pt>
                <c:pt idx="67">
                  <c:v>0.97125544795834517</c:v>
                </c:pt>
                <c:pt idx="68">
                  <c:v>0.97026152701121804</c:v>
                </c:pt>
                <c:pt idx="69">
                  <c:v>0.96920030516629674</c:v>
                </c:pt>
                <c:pt idx="70">
                  <c:v>0.96806919889089882</c:v>
                </c:pt>
                <c:pt idx="71">
                  <c:v>0.96686545668437396</c:v>
                </c:pt>
                <c:pt idx="72">
                  <c:v>0.96558615233276401</c:v>
                </c:pt>
                <c:pt idx="73">
                  <c:v>0.964228176720477</c:v>
                </c:pt>
                <c:pt idx="74">
                  <c:v>0.96278822807477649</c:v>
                </c:pt>
                <c:pt idx="75">
                  <c:v>0.96126280049433521</c:v>
                </c:pt>
              </c:numCache>
            </c:numRef>
          </c:yVal>
        </c:ser>
        <c:ser>
          <c:idx val="6"/>
          <c:order val="6"/>
          <c:tx>
            <c:v>pi_c = 30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'Hesaplama Tablosu-Mo'!$A$15:$A$90</c:f>
              <c:numCache>
                <c:formatCode>General</c:formatCode>
                <c:ptCount val="7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</c:numCache>
            </c:numRef>
          </c:xVal>
          <c:yVal>
            <c:numRef>
              <c:f>'Hesaplama Tablosu-Mo'!$V$15:$V$90</c:f>
              <c:numCache>
                <c:formatCode>General</c:formatCode>
                <c:ptCount val="76"/>
                <c:pt idx="0">
                  <c:v>0.77586530696230949</c:v>
                </c:pt>
                <c:pt idx="1">
                  <c:v>0.7835967197834226</c:v>
                </c:pt>
                <c:pt idx="2">
                  <c:v>0.79111743535211565</c:v>
                </c:pt>
                <c:pt idx="3">
                  <c:v>0.79841947178090245</c:v>
                </c:pt>
                <c:pt idx="4">
                  <c:v>0.80549572185112384</c:v>
                </c:pt>
                <c:pt idx="5">
                  <c:v>0.81234001751096407</c:v>
                </c:pt>
                <c:pt idx="6">
                  <c:v>0.81894718015414247</c:v>
                </c:pt>
                <c:pt idx="7">
                  <c:v>0.82531305583305326</c:v>
                </c:pt>
                <c:pt idx="8">
                  <c:v>0.83143453497800335</c:v>
                </c:pt>
                <c:pt idx="9">
                  <c:v>0.837309556616463</c:v>
                </c:pt>
                <c:pt idx="10">
                  <c:v>0.84293709749471257</c:v>
                </c:pt>
                <c:pt idx="11">
                  <c:v>0.84831714688216353</c:v>
                </c:pt>
                <c:pt idx="12">
                  <c:v>0.85345066817159754</c:v>
                </c:pt>
                <c:pt idx="13">
                  <c:v>0.85833954866555062</c:v>
                </c:pt>
                <c:pt idx="14">
                  <c:v>0.86298653915239365</c:v>
                </c:pt>
                <c:pt idx="15">
                  <c:v>0.86739518502169144</c:v>
                </c:pt>
                <c:pt idx="16">
                  <c:v>0.87156975074691823</c:v>
                </c:pt>
                <c:pt idx="17">
                  <c:v>0.8755151395777937</c:v>
                </c:pt>
                <c:pt idx="18">
                  <c:v>0.87923681024020772</c:v>
                </c:pt>
                <c:pt idx="19">
                  <c:v>0.88274069234690156</c:v>
                </c:pt>
                <c:pt idx="20">
                  <c:v>0.88603310208607522</c:v>
                </c:pt>
                <c:pt idx="21">
                  <c:v>0.88912065958789543</c:v>
                </c:pt>
                <c:pt idx="22">
                  <c:v>0.89201020918049567</c:v>
                </c:pt>
                <c:pt idx="23">
                  <c:v>0.89470874354701502</c:v>
                </c:pt>
                <c:pt idx="24">
                  <c:v>0.89722333259216758</c:v>
                </c:pt>
                <c:pt idx="25">
                  <c:v>0.89956105762812344</c:v>
                </c:pt>
                <c:pt idx="26">
                  <c:v>0.90172895130123554</c:v>
                </c:pt>
                <c:pt idx="27">
                  <c:v>0.90373394350793579</c:v>
                </c:pt>
                <c:pt idx="28">
                  <c:v>0.90558281339322932</c:v>
                </c:pt>
                <c:pt idx="29">
                  <c:v>0.90728214739057012</c:v>
                </c:pt>
                <c:pt idx="30">
                  <c:v>0.90883830314839142</c:v>
                </c:pt>
                <c:pt idx="31">
                  <c:v>0.91025737909601157</c:v>
                </c:pt>
                <c:pt idx="32">
                  <c:v>0.91154518932924811</c:v>
                </c:pt>
                <c:pt idx="33">
                  <c:v>0.91270724344238507</c:v>
                </c:pt>
                <c:pt idx="34">
                  <c:v>0.91374873089635433</c:v>
                </c:pt>
                <c:pt idx="35">
                  <c:v>0.91467450949108087</c:v>
                </c:pt>
                <c:pt idx="36">
                  <c:v>0.9154890975007145</c:v>
                </c:pt>
                <c:pt idx="37">
                  <c:v>0.91619666903186847</c:v>
                </c:pt>
                <c:pt idx="38">
                  <c:v>0.91680105217485641</c:v>
                </c:pt>
                <c:pt idx="39">
                  <c:v>0.91730572953443379</c:v>
                </c:pt>
                <c:pt idx="40">
                  <c:v>0.91771384074793061</c:v>
                </c:pt>
                <c:pt idx="41">
                  <c:v>0.91802818662339081</c:v>
                </c:pt>
                <c:pt idx="42">
                  <c:v>0.91825123455709501</c:v>
                </c:pt>
                <c:pt idx="43">
                  <c:v>0.91838512491752622</c:v>
                </c:pt>
                <c:pt idx="44">
                  <c:v>0.91843167811048132</c:v>
                </c:pt>
                <c:pt idx="45">
                  <c:v>0.91839240206695671</c:v>
                </c:pt>
                <c:pt idx="46">
                  <c:v>0.91826849992098802</c:v>
                </c:pt>
                <c:pt idx="47">
                  <c:v>0.91806087766840783</c:v>
                </c:pt>
                <c:pt idx="48">
                  <c:v>0.91777015161911069</c:v>
                </c:pt>
                <c:pt idx="49">
                  <c:v>0.91739665547469906</c:v>
                </c:pt>
                <c:pt idx="50">
                  <c:v>0.91694044688008347</c:v>
                </c:pt>
                <c:pt idx="51">
                  <c:v>0.9164013133116905</c:v>
                </c:pt>
                <c:pt idx="52">
                  <c:v>0.9157787771762077</c:v>
                </c:pt>
                <c:pt idx="53">
                  <c:v>0.91507210000233075</c:v>
                </c:pt>
                <c:pt idx="54">
                  <c:v>0.91428028561353758</c:v>
                </c:pt>
                <c:pt idx="55">
                  <c:v>0.9134020821726353</c:v>
                </c:pt>
                <c:pt idx="56">
                  <c:v>0.9124359829883969</c:v>
                </c:pt>
                <c:pt idx="57">
                  <c:v>0.91138022597101398</c:v>
                </c:pt>
                <c:pt idx="58">
                  <c:v>0.91023279161611748</c:v>
                </c:pt>
                <c:pt idx="59">
                  <c:v>0.90899139938639628</c:v>
                </c:pt>
                <c:pt idx="60">
                  <c:v>0.90765350234511843</c:v>
                </c:pt>
                <c:pt idx="61">
                  <c:v>0.90621627987649878</c:v>
                </c:pt>
                <c:pt idx="62">
                  <c:v>0.90467662830331086</c:v>
                </c:pt>
                <c:pt idx="63">
                  <c:v>0.9030311491814299</c:v>
                </c:pt>
                <c:pt idx="64">
                  <c:v>0.90127613501313686</c:v>
                </c:pt>
                <c:pt idx="65">
                  <c:v>0.89940755207441614</c:v>
                </c:pt>
                <c:pt idx="66">
                  <c:v>0.89742101999445445</c:v>
                </c:pt>
                <c:pt idx="67">
                  <c:v>0.89531178765558994</c:v>
                </c:pt>
                <c:pt idx="68">
                  <c:v>0.89307470489602703</c:v>
                </c:pt>
                <c:pt idx="69">
                  <c:v>0.8907041893917661</c:v>
                </c:pt>
                <c:pt idx="70">
                  <c:v>0.8881941879630918</c:v>
                </c:pt>
                <c:pt idx="71">
                  <c:v>0.88553813138791015</c:v>
                </c:pt>
                <c:pt idx="72">
                  <c:v>0.88272888159996177</c:v>
                </c:pt>
                <c:pt idx="73">
                  <c:v>0.87975866989275009</c:v>
                </c:pt>
                <c:pt idx="74">
                  <c:v>0.87661902442328921</c:v>
                </c:pt>
                <c:pt idx="75">
                  <c:v>0.873300684892095</c:v>
                </c:pt>
              </c:numCache>
            </c:numRef>
          </c:yVal>
        </c:ser>
        <c:axId val="92835200"/>
        <c:axId val="92861952"/>
      </c:scatterChart>
      <c:valAx>
        <c:axId val="92835200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 sz="1200" b="1" i="1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 sz="1200" b="1" i="1" u="none" strike="noStrike" baseline="0">
                    <a:solidFill>
                      <a:srgbClr val="000000"/>
                    </a:solidFill>
                    <a:latin typeface="Symbol"/>
                  </a:rPr>
                  <a:t>M</a:t>
                </a:r>
                <a:r>
                  <a:rPr lang="en-US" sz="120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0.49741468459152016"/>
              <c:y val="0.906779661016949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61952"/>
        <c:crosses val="autoZero"/>
        <c:crossBetween val="midCat"/>
      </c:valAx>
      <c:valAx>
        <c:axId val="92861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S [(lbm/hr)/lbf]</a:t>
                </a:r>
              </a:p>
            </c:rich>
          </c:tx>
          <c:layout>
            <c:manualLayout>
              <c:xMode val="edge"/>
              <c:yMode val="edge"/>
              <c:x val="0.13960703205791106"/>
              <c:y val="0.45423728813559322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352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989658738366082"/>
          <c:y val="0.59491525423728808"/>
          <c:w val="9.3071354705274043E-2"/>
          <c:h val="0.250847457627118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4"/>
  <sheetViews>
    <sheetView tabSelected="1" workbookViewId="0">
      <selection activeCell="M6" sqref="M6"/>
    </sheetView>
  </sheetViews>
  <sheetFormatPr defaultRowHeight="12.75"/>
  <cols>
    <col min="1" max="1" width="10.42578125" customWidth="1"/>
    <col min="3" max="3" width="11.42578125" style="4" customWidth="1"/>
    <col min="4" max="4" width="10" customWidth="1"/>
    <col min="5" max="5" width="10.42578125" customWidth="1"/>
    <col min="6" max="6" width="8.7109375" customWidth="1"/>
    <col min="7" max="7" width="8.28515625" customWidth="1"/>
    <col min="9" max="9" width="11.85546875" customWidth="1"/>
    <col min="11" max="11" width="9.28515625" customWidth="1"/>
    <col min="15" max="15" width="7.5703125" customWidth="1"/>
    <col min="23" max="23" width="9.42578125" customWidth="1"/>
  </cols>
  <sheetData>
    <row r="1" spans="1:28" ht="13.5" thickBot="1"/>
    <row r="2" spans="1:28" ht="15.75">
      <c r="B2" s="5" t="s">
        <v>25</v>
      </c>
      <c r="C2" s="6"/>
      <c r="D2" s="9"/>
      <c r="E2" s="5" t="s">
        <v>28</v>
      </c>
      <c r="F2" s="6"/>
      <c r="G2" s="5" t="s">
        <v>29</v>
      </c>
      <c r="H2" s="6"/>
      <c r="I2" s="63" t="s">
        <v>30</v>
      </c>
      <c r="J2" s="7"/>
      <c r="K2" s="6"/>
    </row>
    <row r="3" spans="1:28" ht="18.75" customHeight="1">
      <c r="B3" s="116" t="s">
        <v>9</v>
      </c>
      <c r="C3" s="117"/>
      <c r="D3" s="31">
        <v>390</v>
      </c>
      <c r="E3" s="8" t="s">
        <v>14</v>
      </c>
      <c r="F3" s="31">
        <v>3000</v>
      </c>
      <c r="G3" s="68" t="s">
        <v>13</v>
      </c>
      <c r="H3" s="69" t="s">
        <v>26</v>
      </c>
      <c r="I3" s="118" t="s">
        <v>12</v>
      </c>
      <c r="J3" s="119"/>
      <c r="K3" s="16">
        <v>32.173999999999999</v>
      </c>
    </row>
    <row r="4" spans="1:28" ht="18.75">
      <c r="B4" s="116" t="s">
        <v>8</v>
      </c>
      <c r="C4" s="120"/>
      <c r="D4" s="16">
        <f>0.1915*101300</f>
        <v>19398.95</v>
      </c>
      <c r="E4" s="19"/>
      <c r="F4" s="18"/>
      <c r="G4" s="15" t="s">
        <v>7</v>
      </c>
      <c r="H4" s="16">
        <v>1</v>
      </c>
      <c r="I4" s="121" t="s">
        <v>16</v>
      </c>
      <c r="J4" s="122"/>
      <c r="K4" s="17">
        <f>SQRT(D8*D9*K3*D3)</f>
        <v>967.99999657024796</v>
      </c>
    </row>
    <row r="5" spans="1:28" ht="17.25" customHeight="1">
      <c r="B5" s="123" t="s">
        <v>10</v>
      </c>
      <c r="C5" s="124"/>
      <c r="D5" s="64">
        <v>0.24</v>
      </c>
      <c r="E5" s="19"/>
      <c r="F5" s="18"/>
      <c r="G5" s="21"/>
      <c r="H5" s="18"/>
      <c r="I5" s="125" t="s">
        <v>4</v>
      </c>
      <c r="J5" s="122"/>
      <c r="K5" s="17">
        <f>F$3/$D$3</f>
        <v>7.6923076923076925</v>
      </c>
    </row>
    <row r="6" spans="1:28" ht="15.75" customHeight="1">
      <c r="B6" s="126" t="s">
        <v>11</v>
      </c>
      <c r="C6" s="127"/>
      <c r="D6" s="16">
        <v>18400</v>
      </c>
      <c r="E6" s="19"/>
      <c r="F6" s="18"/>
      <c r="G6" s="21"/>
      <c r="H6" s="18"/>
      <c r="I6" s="128" t="s">
        <v>19</v>
      </c>
      <c r="J6" s="122"/>
      <c r="K6" s="17">
        <f>(D8-1)/D8</f>
        <v>0.28571428571428564</v>
      </c>
    </row>
    <row r="7" spans="1:28" ht="17.25">
      <c r="B7" s="131" t="s">
        <v>1</v>
      </c>
      <c r="C7" s="132"/>
      <c r="D7" s="65" t="s">
        <v>26</v>
      </c>
      <c r="E7" s="19"/>
      <c r="F7" s="18"/>
      <c r="G7" s="21"/>
      <c r="H7" s="18"/>
      <c r="I7" s="128" t="s">
        <v>20</v>
      </c>
      <c r="J7" s="122"/>
      <c r="K7" s="17">
        <f>(D8-1)/2</f>
        <v>0.19999999999999996</v>
      </c>
    </row>
    <row r="8" spans="1:28" ht="15.75">
      <c r="B8" s="133" t="s">
        <v>0</v>
      </c>
      <c r="C8" s="134"/>
      <c r="D8" s="16">
        <v>1.4</v>
      </c>
      <c r="E8" s="19"/>
      <c r="F8" s="18"/>
      <c r="G8" s="21"/>
      <c r="H8" s="18"/>
      <c r="I8" s="104"/>
      <c r="J8" s="105"/>
      <c r="K8" s="106"/>
    </row>
    <row r="9" spans="1:28" ht="17.25" customHeight="1">
      <c r="B9" s="126" t="s">
        <v>27</v>
      </c>
      <c r="C9" s="127"/>
      <c r="D9" s="16">
        <v>53.34</v>
      </c>
      <c r="E9" s="19"/>
      <c r="F9" s="18"/>
      <c r="G9" s="21"/>
      <c r="H9" s="18"/>
      <c r="I9" s="104"/>
      <c r="J9" s="105"/>
      <c r="K9" s="106"/>
    </row>
    <row r="10" spans="1:28" ht="16.5" customHeight="1" thickBot="1">
      <c r="B10" s="129" t="s">
        <v>15</v>
      </c>
      <c r="C10" s="130"/>
      <c r="D10" s="66">
        <f>(D8-1)/D8*D5</f>
        <v>6.8571428571428547E-2</v>
      </c>
      <c r="E10" s="20"/>
      <c r="F10" s="14"/>
      <c r="G10" s="23"/>
      <c r="H10" s="14"/>
      <c r="I10" s="67"/>
      <c r="J10" s="13"/>
      <c r="K10" s="14"/>
    </row>
    <row r="11" spans="1:28" ht="13.5" thickBot="1"/>
    <row r="12" spans="1:28" ht="36" customHeight="1" thickBot="1">
      <c r="A12" s="83" t="s">
        <v>22</v>
      </c>
      <c r="B12" s="79">
        <v>0</v>
      </c>
      <c r="C12" s="80">
        <v>0.5</v>
      </c>
      <c r="D12" s="80">
        <v>1</v>
      </c>
      <c r="E12" s="80">
        <v>1.5</v>
      </c>
      <c r="F12" s="80">
        <v>2</v>
      </c>
      <c r="G12" s="80">
        <v>2.5</v>
      </c>
      <c r="H12" s="81">
        <v>3</v>
      </c>
      <c r="I12" s="82">
        <v>0</v>
      </c>
      <c r="J12" s="80">
        <v>0.5</v>
      </c>
      <c r="K12" s="80">
        <v>1</v>
      </c>
      <c r="L12" s="80">
        <v>1.5</v>
      </c>
      <c r="M12" s="80">
        <v>2</v>
      </c>
      <c r="N12" s="80">
        <v>2.5</v>
      </c>
      <c r="O12" s="81">
        <v>3</v>
      </c>
      <c r="P12" s="82">
        <v>0</v>
      </c>
      <c r="Q12" s="80">
        <v>0.5</v>
      </c>
      <c r="R12" s="80">
        <v>1</v>
      </c>
      <c r="S12" s="81">
        <v>2</v>
      </c>
      <c r="T12" s="82">
        <v>1</v>
      </c>
      <c r="U12" s="80">
        <v>2</v>
      </c>
      <c r="V12" s="81">
        <v>3</v>
      </c>
      <c r="W12" s="82">
        <v>1</v>
      </c>
      <c r="X12" s="80">
        <v>2</v>
      </c>
      <c r="Y12" s="81">
        <v>3</v>
      </c>
      <c r="Z12" s="82">
        <v>1</v>
      </c>
      <c r="AA12" s="80">
        <v>2</v>
      </c>
      <c r="AB12" s="81">
        <v>3</v>
      </c>
    </row>
    <row r="13" spans="1:28" ht="18.75" customHeight="1" thickBot="1">
      <c r="A13" s="70" t="s">
        <v>23</v>
      </c>
      <c r="B13" s="76">
        <f t="shared" ref="B13:AB13" si="0">1+$K$7*B$12*B$12</f>
        <v>1</v>
      </c>
      <c r="C13" s="77">
        <f t="shared" si="0"/>
        <v>1.05</v>
      </c>
      <c r="D13" s="77">
        <f t="shared" si="0"/>
        <v>1.2</v>
      </c>
      <c r="E13" s="77">
        <f t="shared" si="0"/>
        <v>1.45</v>
      </c>
      <c r="F13" s="77">
        <f t="shared" si="0"/>
        <v>1.7999999999999998</v>
      </c>
      <c r="G13" s="77">
        <f t="shared" si="0"/>
        <v>2.25</v>
      </c>
      <c r="H13" s="78">
        <f t="shared" si="0"/>
        <v>2.8</v>
      </c>
      <c r="I13" s="76">
        <f t="shared" si="0"/>
        <v>1</v>
      </c>
      <c r="J13" s="77">
        <f t="shared" si="0"/>
        <v>1.05</v>
      </c>
      <c r="K13" s="77">
        <f t="shared" si="0"/>
        <v>1.2</v>
      </c>
      <c r="L13" s="77">
        <f t="shared" si="0"/>
        <v>1.45</v>
      </c>
      <c r="M13" s="77">
        <f t="shared" si="0"/>
        <v>1.7999999999999998</v>
      </c>
      <c r="N13" s="77">
        <f t="shared" si="0"/>
        <v>2.25</v>
      </c>
      <c r="O13" s="78">
        <f t="shared" si="0"/>
        <v>2.8</v>
      </c>
      <c r="P13" s="99">
        <f t="shared" si="0"/>
        <v>1</v>
      </c>
      <c r="Q13" s="77">
        <f t="shared" si="0"/>
        <v>1.05</v>
      </c>
      <c r="R13" s="77">
        <f t="shared" si="0"/>
        <v>1.2</v>
      </c>
      <c r="S13" s="78">
        <f t="shared" si="0"/>
        <v>1.7999999999999998</v>
      </c>
      <c r="T13" s="98">
        <f t="shared" si="0"/>
        <v>1.2</v>
      </c>
      <c r="U13" s="77">
        <f t="shared" si="0"/>
        <v>1.7999999999999998</v>
      </c>
      <c r="V13" s="78">
        <f t="shared" si="0"/>
        <v>2.8</v>
      </c>
      <c r="W13" s="98">
        <f t="shared" si="0"/>
        <v>1.2</v>
      </c>
      <c r="X13" s="77">
        <f t="shared" si="0"/>
        <v>1.7999999999999998</v>
      </c>
      <c r="Y13" s="78">
        <f t="shared" si="0"/>
        <v>2.8</v>
      </c>
      <c r="Z13" s="98">
        <f t="shared" si="0"/>
        <v>1.2</v>
      </c>
      <c r="AA13" s="77">
        <f t="shared" si="0"/>
        <v>1.7999999999999998</v>
      </c>
      <c r="AB13" s="78">
        <f t="shared" si="0"/>
        <v>2.8</v>
      </c>
    </row>
    <row r="14" spans="1:28" ht="19.5" thickBot="1">
      <c r="A14" s="70" t="s">
        <v>21</v>
      </c>
      <c r="B14" s="113" t="s">
        <v>2</v>
      </c>
      <c r="C14" s="114"/>
      <c r="D14" s="114"/>
      <c r="E14" s="114"/>
      <c r="F14" s="114"/>
      <c r="G14" s="114"/>
      <c r="H14" s="115"/>
      <c r="I14" s="110" t="s">
        <v>6</v>
      </c>
      <c r="J14" s="111"/>
      <c r="K14" s="111"/>
      <c r="L14" s="111"/>
      <c r="M14" s="111"/>
      <c r="N14" s="111"/>
      <c r="O14" s="112"/>
      <c r="P14" s="110" t="s">
        <v>5</v>
      </c>
      <c r="Q14" s="111"/>
      <c r="R14" s="111"/>
      <c r="S14" s="112"/>
      <c r="T14" s="110" t="s">
        <v>32</v>
      </c>
      <c r="U14" s="111"/>
      <c r="V14" s="112"/>
      <c r="W14" s="110" t="s">
        <v>33</v>
      </c>
      <c r="X14" s="111"/>
      <c r="Y14" s="112"/>
      <c r="Z14" s="110" t="s">
        <v>34</v>
      </c>
      <c r="AA14" s="111"/>
      <c r="AB14" s="112"/>
    </row>
    <row r="15" spans="1:28">
      <c r="A15" s="84">
        <v>1</v>
      </c>
      <c r="B15" s="71">
        <f>$K$4/$K$3*('Ara islemler-pi_c'!D15-B$12)</f>
        <v>0</v>
      </c>
      <c r="C15" s="10">
        <f>$K$4/$K$3*('Ara islemler-pi_c'!F15-C$12)</f>
        <v>25.67362917319408</v>
      </c>
      <c r="D15" s="10">
        <f>$K$4/$K$3*('Ara islemler-pi_c'!H15-D$12)</f>
        <v>46.087811993802852</v>
      </c>
      <c r="E15" s="10">
        <f>$K$4/$K$3*('Ara islemler-pi_c'!J15-E$12)</f>
        <v>58.815937264642102</v>
      </c>
      <c r="F15" s="10">
        <f>$K$4/$K$3*('Ara islemler-pi_c'!L15-F$12)</f>
        <v>64.219165436616024</v>
      </c>
      <c r="G15" s="10">
        <f>$K$4/$K$3*('Ara islemler-pi_c'!N15-G$12)</f>
        <v>63.858443948649878</v>
      </c>
      <c r="H15" s="11">
        <f>$K$4/$K$3*('Ara islemler-pi_c'!P15-H$12)</f>
        <v>59.343977237266692</v>
      </c>
      <c r="I15" s="75">
        <f>$D$5*$D$3/$D$6*($K$5-B$13*'Ara islemler-pi_c'!$B15)</f>
        <v>3.4043478260869564E-2</v>
      </c>
      <c r="J15" s="10">
        <f>$D$5*$D$3/$D$6*($K$5-C$13*'Ara islemler-pi_c'!$B15)</f>
        <v>3.3789130434782613E-2</v>
      </c>
      <c r="K15" s="10">
        <f>$D$5*$D$3/$D$6*($K$5-D$13*'Ara islemler-pi_c'!$B15)</f>
        <v>3.302608695652174E-2</v>
      </c>
      <c r="L15" s="10">
        <f>$D$5*$D$3/$D$6*($K$5-E$13*'Ara islemler-pi_c'!$B15)</f>
        <v>3.1754347826086958E-2</v>
      </c>
      <c r="M15" s="10">
        <f>$D$5*$D$3/$D$6*($K$5-F$13*'Ara islemler-pi_c'!$B15)</f>
        <v>2.9973913043478261E-2</v>
      </c>
      <c r="N15" s="10">
        <f>$D$5*$D$3/$D$6*($K$5-G$13*'Ara islemler-pi_c'!$B15)</f>
        <v>2.7684782608695651E-2</v>
      </c>
      <c r="O15" s="11">
        <f>$D$5*$D$3/$D$6*($K$5-H$13*'Ara islemler-pi_c'!$B15)</f>
        <v>2.4886956521739133E-2</v>
      </c>
      <c r="P15" s="74"/>
      <c r="Q15" s="10"/>
      <c r="R15" s="10"/>
      <c r="S15" s="11"/>
      <c r="T15" s="74">
        <f>1-1/(T$13*'Ara islemler-pi_c'!$B15)</f>
        <v>0.16666666666666663</v>
      </c>
      <c r="U15" s="10">
        <f>1-1/(U$13*'Ara islemler-pi_c'!$B15)</f>
        <v>0.44444444444444442</v>
      </c>
      <c r="V15" s="11">
        <f>1-1/(V$13*'Ara islemler-pi_c'!$B15)</f>
        <v>0.64285714285714279</v>
      </c>
      <c r="W15" s="74">
        <f>2*W$12/('Ara islemler-pi_c'!H15+W$12)</f>
        <v>0.5662757183948578</v>
      </c>
      <c r="X15" s="10">
        <f>2*X$12/('Ara islemler-pi_c'!L15+X$12)</f>
        <v>0.65205082218776234</v>
      </c>
      <c r="Y15" s="11">
        <f>2*Y$12/('Ara islemler-pi_c'!P15+Y$12)</f>
        <v>0.75259158855325237</v>
      </c>
      <c r="Z15" s="74">
        <f t="shared" ref="Z15:AB16" si="1">T15*W15</f>
        <v>9.4379286399142948E-2</v>
      </c>
      <c r="AA15" s="10">
        <f t="shared" si="1"/>
        <v>0.28980036541678322</v>
      </c>
      <c r="AB15" s="11">
        <f t="shared" si="1"/>
        <v>0.48380887835566216</v>
      </c>
    </row>
    <row r="16" spans="1:28">
      <c r="A16" s="85">
        <v>1.5</v>
      </c>
      <c r="B16" s="72">
        <f>$K$4/$K$3*('Ara islemler-pi_c'!D16-B$12)</f>
        <v>57.030489439786443</v>
      </c>
      <c r="C16" s="12">
        <f>$K$4/$K$3*('Ara islemler-pi_c'!F16-C$12)</f>
        <v>53.522029734791651</v>
      </c>
      <c r="D16" s="12">
        <f>$K$4/$K$3*('Ara islemler-pi_c'!H16-D$12)</f>
        <v>61.067747403845367</v>
      </c>
      <c r="E16" s="12">
        <f>$K$4/$K$3*('Ara islemler-pi_c'!J16-E$12)</f>
        <v>67.231817557302691</v>
      </c>
      <c r="F16" s="12">
        <f>$K$4/$K$3*('Ara islemler-pi_c'!L16-F$12)</f>
        <v>68.62358529762345</v>
      </c>
      <c r="G16" s="12">
        <f>$K$4/$K$3*('Ara islemler-pi_c'!N16-G$12)</f>
        <v>65.437980432722981</v>
      </c>
      <c r="H16" s="18">
        <f>$K$4/$K$3*('Ara islemler-pi_c'!P16-H$12)</f>
        <v>58.686196626289785</v>
      </c>
      <c r="I16" s="21">
        <f>$D$5*$D$3/$D$6*($K$5-B$13*'Ara islemler-pi_c'!$B16)</f>
        <v>3.3418676580293676E-2</v>
      </c>
      <c r="J16" s="12">
        <f>$D$5*$D$3/$D$6*($K$5-C$13*'Ara islemler-pi_c'!$B16)</f>
        <v>3.3133088670177925E-2</v>
      </c>
      <c r="K16" s="12">
        <f>$D$5*$D$3/$D$6*($K$5-D$13*'Ara islemler-pi_c'!$B16)</f>
        <v>3.2276324939830674E-2</v>
      </c>
      <c r="L16" s="12">
        <f>$D$5*$D$3/$D$6*($K$5-E$13*'Ara islemler-pi_c'!$B16)</f>
        <v>3.0848385389251921E-2</v>
      </c>
      <c r="M16" s="12">
        <f>$D$5*$D$3/$D$6*($K$5-F$13*'Ara islemler-pi_c'!$B16)</f>
        <v>2.8849270018441665E-2</v>
      </c>
      <c r="N16" s="12">
        <f>$D$5*$D$3/$D$6*($K$5-G$13*'Ara islemler-pi_c'!$B16)</f>
        <v>2.6278978827399907E-2</v>
      </c>
      <c r="O16" s="18">
        <f>$D$5*$D$3/$D$6*($K$5-H$13*'Ara islemler-pi_c'!$B16)</f>
        <v>2.3137511816126645E-2</v>
      </c>
      <c r="P16" s="21">
        <f t="shared" ref="P16:P47" si="2">I16/B16*3600</f>
        <v>2.1095248676776523</v>
      </c>
      <c r="Q16" s="12">
        <f t="shared" ref="Q16:Q47" si="3">J16/C16*3600</f>
        <v>2.2285985752723407</v>
      </c>
      <c r="R16" s="12">
        <f t="shared" ref="R16:R47" si="4">K16/D16*3600</f>
        <v>1.9027191066175431</v>
      </c>
      <c r="S16" s="18">
        <f t="shared" ref="S16:S47" si="5">M16/F16*3600</f>
        <v>1.513435528265626</v>
      </c>
      <c r="T16" s="21">
        <f>1-1/(T$13*'Ara islemler-pi_c'!$B16)</f>
        <v>0.2578238985914254</v>
      </c>
      <c r="U16" s="12">
        <f>1-1/(U$13*'Ara islemler-pi_c'!$B16)</f>
        <v>0.50521593239428353</v>
      </c>
      <c r="V16" s="18">
        <f>1-1/(V$13*'Ara islemler-pi_c'!$B16)</f>
        <v>0.68192452796775371</v>
      </c>
      <c r="W16" s="21">
        <f>2*W$12/('Ara islemler-pi_c'!H16+W$12)</f>
        <v>0.49630924959646511</v>
      </c>
      <c r="X16" s="12">
        <f>2*X$12/('Ara islemler-pi_c'!L16+X$12)</f>
        <v>0.63685307828478888</v>
      </c>
      <c r="Y16" s="18">
        <f>2*Y$12/('Ara islemler-pi_c'!P16+Y$12)</f>
        <v>0.75466111438603434</v>
      </c>
      <c r="Z16" s="21">
        <f t="shared" si="1"/>
        <v>0.12796038563794546</v>
      </c>
      <c r="AA16" s="12">
        <f t="shared" si="1"/>
        <v>0.32174832174381923</v>
      </c>
      <c r="AB16" s="18">
        <f t="shared" si="1"/>
        <v>0.51462192420331543</v>
      </c>
    </row>
    <row r="17" spans="1:28" s="2" customFormat="1" ht="15">
      <c r="A17" s="85">
        <v>2</v>
      </c>
      <c r="B17" s="72">
        <f>$K$4/$K$3*('Ara islemler-pi_c'!D17-B$12)</f>
        <v>72.551981528076467</v>
      </c>
      <c r="C17" s="12">
        <f>$K$4/$K$3*('Ara islemler-pi_c'!F17-C$12)</f>
        <v>66.038417904978317</v>
      </c>
      <c r="D17" s="12">
        <f>$K$4/$K$3*('Ara islemler-pi_c'!H17-D$12)</f>
        <v>69.037486484551721</v>
      </c>
      <c r="E17" s="12">
        <f>$K$4/$K$3*('Ara islemler-pi_c'!J17-E$12)</f>
        <v>71.836998518107819</v>
      </c>
      <c r="F17" s="12">
        <f>$K$4/$K$3*('Ara islemler-pi_c'!L17-F$12)</f>
        <v>70.839173367914753</v>
      </c>
      <c r="G17" s="12">
        <f>$K$4/$K$3*('Ara islemler-pi_c'!N17-G$12)</f>
        <v>65.820917155843517</v>
      </c>
      <c r="H17" s="18">
        <f>$K$4/$K$3*('Ara islemler-pi_c'!P17-H$12)</f>
        <v>57.522941719359004</v>
      </c>
      <c r="I17" s="21">
        <f>$D$5*$D$3/$D$6*($K$5-B$13*'Ara islemler-pi_c'!$B17)</f>
        <v>3.2929365324264194E-2</v>
      </c>
      <c r="J17" s="12">
        <f>$D$5*$D$3/$D$6*($K$5-C$13*'Ara islemler-pi_c'!$B17)</f>
        <v>3.2619311851346963E-2</v>
      </c>
      <c r="K17" s="12">
        <f>$D$5*$D$3/$D$6*($K$5-D$13*'Ara islemler-pi_c'!$B17)</f>
        <v>3.1689151432595285E-2</v>
      </c>
      <c r="L17" s="12">
        <f>$D$5*$D$3/$D$6*($K$5-E$13*'Ara islemler-pi_c'!$B17)</f>
        <v>3.0138884068009162E-2</v>
      </c>
      <c r="M17" s="12">
        <f>$D$5*$D$3/$D$6*($K$5-F$13*'Ara islemler-pi_c'!$B17)</f>
        <v>2.7968509757588592E-2</v>
      </c>
      <c r="N17" s="12">
        <f>$D$5*$D$3/$D$6*($K$5-G$13*'Ara islemler-pi_c'!$B17)</f>
        <v>2.517802850133356E-2</v>
      </c>
      <c r="O17" s="18">
        <f>$D$5*$D$3/$D$6*($K$5-H$13*'Ara islemler-pi_c'!$B17)</f>
        <v>2.1767440299244083E-2</v>
      </c>
      <c r="P17" s="21">
        <f t="shared" si="2"/>
        <v>1.6339417982881113</v>
      </c>
      <c r="Q17" s="12">
        <f t="shared" si="3"/>
        <v>1.7782001203271807</v>
      </c>
      <c r="R17" s="12">
        <f t="shared" si="4"/>
        <v>1.6524492846776877</v>
      </c>
      <c r="S17" s="18">
        <f t="shared" si="5"/>
        <v>1.421341192173242</v>
      </c>
      <c r="T17" s="21">
        <f>1-1/(T$13*'Ara islemler-pi_c'!$B17)</f>
        <v>0.31638720332696835</v>
      </c>
      <c r="U17" s="12">
        <f>1-1/(U$13*'Ara islemler-pi_c'!$B17)</f>
        <v>0.54425813555131208</v>
      </c>
      <c r="V17" s="18">
        <f>1-1/(V$13*'Ara islemler-pi_c'!$B17)</f>
        <v>0.70702308714012929</v>
      </c>
      <c r="W17" s="21">
        <f>2*W$12/('Ara islemler-pi_c'!H17+W$12)</f>
        <v>0.46569671076445912</v>
      </c>
      <c r="X17" s="12">
        <f>2*X$12/('Ara islemler-pi_c'!L17+X$12)</f>
        <v>0.6294727628528306</v>
      </c>
      <c r="Y17" s="18">
        <f>2*Y$12/('Ara islemler-pi_c'!P17+Y$12)</f>
        <v>0.75834897434329396</v>
      </c>
      <c r="Z17" s="21">
        <f t="shared" ref="Z17:Z80" si="6">T17*W17</f>
        <v>0.14734047991733529</v>
      </c>
      <c r="AA17" s="12">
        <f t="shared" ref="AA17:AA80" si="7">U17*X17</f>
        <v>0.34259567229061483</v>
      </c>
      <c r="AB17" s="18">
        <f t="shared" ref="AB17:AB80" si="8">V17*Y17</f>
        <v>0.53617023296974642</v>
      </c>
    </row>
    <row r="18" spans="1:28">
      <c r="A18" s="85">
        <v>2.5</v>
      </c>
      <c r="B18" s="72">
        <f>$K$4/$K$3*('Ara islemler-pi_c'!D18-B$12)</f>
        <v>81.637042815405394</v>
      </c>
      <c r="C18" s="12">
        <f>$K$4/$K$3*('Ara islemler-pi_c'!F18-C$12)</f>
        <v>73.686073933901682</v>
      </c>
      <c r="D18" s="12">
        <f>$K$4/$K$3*('Ara islemler-pi_c'!H18-D$12)</f>
        <v>74.123563426668696</v>
      </c>
      <c r="E18" s="12">
        <f>$K$4/$K$3*('Ara islemler-pi_c'!J18-E$12)</f>
        <v>74.74993804993295</v>
      </c>
      <c r="F18" s="12">
        <f>$K$4/$K$3*('Ara islemler-pi_c'!L18-F$12)</f>
        <v>72.078395336081769</v>
      </c>
      <c r="G18" s="12">
        <f>$K$4/$K$3*('Ara islemler-pi_c'!N18-G$12)</f>
        <v>65.70315472255534</v>
      </c>
      <c r="H18" s="18">
        <f>$K$4/$K$3*('Ara islemler-pi_c'!P18-H$12)</f>
        <v>56.207834429267635</v>
      </c>
      <c r="I18" s="21">
        <f>$D$5*$D$3/$D$6*($K$5-B$13*'Ara islemler-pi_c'!$B18)</f>
        <v>3.2521139258899961E-2</v>
      </c>
      <c r="J18" s="12">
        <f>$D$5*$D$3/$D$6*($K$5-C$13*'Ara islemler-pi_c'!$B18)</f>
        <v>3.2190674482714524E-2</v>
      </c>
      <c r="K18" s="12">
        <f>$D$5*$D$3/$D$6*($K$5-D$13*'Ara islemler-pi_c'!$B18)</f>
        <v>3.1199280154158213E-2</v>
      </c>
      <c r="L18" s="12">
        <f>$D$5*$D$3/$D$6*($K$5-E$13*'Ara islemler-pi_c'!$B18)</f>
        <v>2.9546956273231031E-2</v>
      </c>
      <c r="M18" s="12">
        <f>$D$5*$D$3/$D$6*($K$5-F$13*'Ara islemler-pi_c'!$B18)</f>
        <v>2.7233702839932972E-2</v>
      </c>
      <c r="N18" s="12">
        <f>$D$5*$D$3/$D$6*($K$5-G$13*'Ara islemler-pi_c'!$B18)</f>
        <v>2.4259519854264042E-2</v>
      </c>
      <c r="O18" s="18">
        <f>$D$5*$D$3/$D$6*($K$5-H$13*'Ara islemler-pi_c'!$B18)</f>
        <v>2.0624407316224239E-2</v>
      </c>
      <c r="P18" s="21">
        <f t="shared" si="2"/>
        <v>1.4341051230477313</v>
      </c>
      <c r="Q18" s="12">
        <f t="shared" si="3"/>
        <v>1.5727046095809829</v>
      </c>
      <c r="R18" s="12">
        <f t="shared" si="4"/>
        <v>1.5152726523474076</v>
      </c>
      <c r="S18" s="18">
        <f t="shared" si="5"/>
        <v>1.3602041189543537</v>
      </c>
      <c r="T18" s="21">
        <f>1-1/(T$13*'Ara islemler-pi_c'!$B18)</f>
        <v>0.35861085049441599</v>
      </c>
      <c r="U18" s="12">
        <f>1-1/(U$13*'Ara islemler-pi_c'!$B18)</f>
        <v>0.57240723366294399</v>
      </c>
      <c r="V18" s="18">
        <f>1-1/(V$13*'Ara islemler-pi_c'!$B18)</f>
        <v>0.72511893592617827</v>
      </c>
      <c r="W18" s="21">
        <f>2*W$12/('Ara islemler-pi_c'!H18+W$12)</f>
        <v>0.44805982869608679</v>
      </c>
      <c r="X18" s="12">
        <f>2*X$12/('Ara islemler-pi_c'!L18+X$12)</f>
        <v>0.62541892126934062</v>
      </c>
      <c r="Y18" s="18">
        <f>2*Y$12/('Ara islemler-pi_c'!P18+Y$12)</f>
        <v>0.7625619004642995</v>
      </c>
      <c r="Z18" s="21">
        <f t="shared" si="6"/>
        <v>0.16067911624108602</v>
      </c>
      <c r="AA18" s="12">
        <f t="shared" si="7"/>
        <v>0.35799431460424586</v>
      </c>
      <c r="AB18" s="18">
        <f t="shared" si="8"/>
        <v>0.5529480738425171</v>
      </c>
    </row>
    <row r="19" spans="1:28">
      <c r="A19" s="85">
        <v>3</v>
      </c>
      <c r="B19" s="72">
        <f>$K$4/$K$3*('Ara islemler-pi_c'!D19-B$12)</f>
        <v>87.808242124555974</v>
      </c>
      <c r="C19" s="12">
        <f>$K$4/$K$3*('Ara islemler-pi_c'!F19-C$12)</f>
        <v>78.9678363580352</v>
      </c>
      <c r="D19" s="12">
        <f>$K$4/$K$3*('Ara islemler-pi_c'!H19-D$12)</f>
        <v>77.690323483310038</v>
      </c>
      <c r="E19" s="12">
        <f>$K$4/$K$3*('Ara islemler-pi_c'!J19-E$12)</f>
        <v>76.744020946912144</v>
      </c>
      <c r="F19" s="12">
        <f>$K$4/$K$3*('Ara islemler-pi_c'!L19-F$12)</f>
        <v>72.793393609039953</v>
      </c>
      <c r="G19" s="12">
        <f>$K$4/$K$3*('Ara islemler-pi_c'!N19-G$12)</f>
        <v>65.337247529304477</v>
      </c>
      <c r="H19" s="18">
        <f>$K$4/$K$3*('Ara islemler-pi_c'!P19-H$12)</f>
        <v>54.854260585475011</v>
      </c>
      <c r="I19" s="21">
        <f>$D$5*$D$3/$D$6*($K$5-B$13*'Ara islemler-pi_c'!$B19)</f>
        <v>3.2167723544472282E-2</v>
      </c>
      <c r="J19" s="12">
        <f>$D$5*$D$3/$D$6*($K$5-C$13*'Ara islemler-pi_c'!$B19)</f>
        <v>3.1819587982565456E-2</v>
      </c>
      <c r="K19" s="12">
        <f>$D$5*$D$3/$D$6*($K$5-D$13*'Ara islemler-pi_c'!$B19)</f>
        <v>3.0775181296844995E-2</v>
      </c>
      <c r="L19" s="12">
        <f>$D$5*$D$3/$D$6*($K$5-E$13*'Ara islemler-pi_c'!$B19)</f>
        <v>2.9034503487310893E-2</v>
      </c>
      <c r="M19" s="12">
        <f>$D$5*$D$3/$D$6*($K$5-F$13*'Ara islemler-pi_c'!$B19)</f>
        <v>2.6597554553963149E-2</v>
      </c>
      <c r="N19" s="12">
        <f>$D$5*$D$3/$D$6*($K$5-G$13*'Ara islemler-pi_c'!$B19)</f>
        <v>2.3464334496801763E-2</v>
      </c>
      <c r="O19" s="18">
        <f>$D$5*$D$3/$D$6*($K$5-H$13*'Ara islemler-pi_c'!$B19)</f>
        <v>1.9634843315826732E-2</v>
      </c>
      <c r="P19" s="21">
        <f t="shared" si="2"/>
        <v>1.3188261370251844</v>
      </c>
      <c r="Q19" s="12">
        <f t="shared" si="3"/>
        <v>1.4505971294169795</v>
      </c>
      <c r="R19" s="12">
        <f t="shared" si="4"/>
        <v>1.4260547221487987</v>
      </c>
      <c r="S19" s="18">
        <f t="shared" si="5"/>
        <v>1.3153830539695615</v>
      </c>
      <c r="T19" s="21">
        <f>1-1/(T$13*'Ara islemler-pi_c'!$B19)</f>
        <v>0.39116670363063621</v>
      </c>
      <c r="U19" s="12">
        <f>1-1/(U$13*'Ara islemler-pi_c'!$B19)</f>
        <v>0.5941111357537574</v>
      </c>
      <c r="V19" s="18">
        <f>1-1/(V$13*'Ara islemler-pi_c'!$B19)</f>
        <v>0.73907144441312977</v>
      </c>
      <c r="W19" s="21">
        <f>2*W$12/('Ara islemler-pi_c'!H19+W$12)</f>
        <v>0.43646773835194252</v>
      </c>
      <c r="X19" s="12">
        <f>2*X$12/('Ara islemler-pi_c'!L19+X$12)</f>
        <v>0.62310362805321406</v>
      </c>
      <c r="Y19" s="18">
        <f>2*Y$12/('Ara islemler-pi_c'!P19+Y$12)</f>
        <v>0.76694721737789806</v>
      </c>
      <c r="Z19" s="21">
        <f t="shared" si="6"/>
        <v>0.17073164645224836</v>
      </c>
      <c r="AA19" s="12">
        <f t="shared" si="7"/>
        <v>0.37019280415498185</v>
      </c>
      <c r="AB19" s="18">
        <f t="shared" si="8"/>
        <v>0.56682878773611378</v>
      </c>
    </row>
    <row r="20" spans="1:28">
      <c r="A20" s="85">
        <v>3.5</v>
      </c>
      <c r="B20" s="72">
        <f>$K$4/$K$3*('Ara islemler-pi_c'!D20-B$12)</f>
        <v>92.343444868255176</v>
      </c>
      <c r="C20" s="12">
        <f>$K$4/$K$3*('Ara islemler-pi_c'!F20-C$12)</f>
        <v>82.880054645076726</v>
      </c>
      <c r="D20" s="12">
        <f>$K$4/$K$3*('Ara islemler-pi_c'!H20-D$12)</f>
        <v>80.341850968274244</v>
      </c>
      <c r="E20" s="12">
        <f>$K$4/$K$3*('Ara islemler-pi_c'!J20-E$12)</f>
        <v>78.177154515378703</v>
      </c>
      <c r="F20" s="12">
        <f>$K$4/$K$3*('Ara islemler-pi_c'!L20-F$12)</f>
        <v>73.194319502756045</v>
      </c>
      <c r="G20" s="12">
        <f>$K$4/$K$3*('Ara islemler-pi_c'!N20-G$12)</f>
        <v>64.836489349532116</v>
      </c>
      <c r="H20" s="18">
        <f>$K$4/$K$3*('Ara islemler-pi_c'!P20-H$12)</f>
        <v>53.505558740549787</v>
      </c>
      <c r="I20" s="21">
        <f>$D$5*$D$3/$D$6*($K$5-B$13*'Ara islemler-pi_c'!$B20)</f>
        <v>3.1854211151852739E-2</v>
      </c>
      <c r="J20" s="12">
        <f>$D$5*$D$3/$D$6*($K$5-C$13*'Ara islemler-pi_c'!$B20)</f>
        <v>3.1490399970314935E-2</v>
      </c>
      <c r="K20" s="12">
        <f>$D$5*$D$3/$D$6*($K$5-D$13*'Ara islemler-pi_c'!$B20)</f>
        <v>3.0398966425701543E-2</v>
      </c>
      <c r="L20" s="12">
        <f>$D$5*$D$3/$D$6*($K$5-E$13*'Ara islemler-pi_c'!$B20)</f>
        <v>2.8579910518012553E-2</v>
      </c>
      <c r="M20" s="12">
        <f>$D$5*$D$3/$D$6*($K$5-F$13*'Ara islemler-pi_c'!$B20)</f>
        <v>2.6033232247247965E-2</v>
      </c>
      <c r="N20" s="12">
        <f>$D$5*$D$3/$D$6*($K$5-G$13*'Ara islemler-pi_c'!$B20)</f>
        <v>2.2758931613407783E-2</v>
      </c>
      <c r="O20" s="18">
        <f>$D$5*$D$3/$D$6*($K$5-H$13*'Ara islemler-pi_c'!$B20)</f>
        <v>1.8757008616492005E-2</v>
      </c>
      <c r="P20" s="21">
        <f t="shared" si="2"/>
        <v>1.241833248805857</v>
      </c>
      <c r="Q20" s="12">
        <f t="shared" si="3"/>
        <v>1.3678253516917529</v>
      </c>
      <c r="R20" s="12">
        <f t="shared" si="4"/>
        <v>1.3621329084855196</v>
      </c>
      <c r="S20" s="18">
        <f t="shared" si="5"/>
        <v>1.2804222612734828</v>
      </c>
      <c r="T20" s="21">
        <f>1-1/(T$13*'Ara islemler-pi_c'!$B20)</f>
        <v>0.41739964988649125</v>
      </c>
      <c r="U20" s="12">
        <f>1-1/(U$13*'Ara islemler-pi_c'!$B20)</f>
        <v>0.61159976659099413</v>
      </c>
      <c r="V20" s="18">
        <f>1-1/(V$13*'Ara islemler-pi_c'!$B20)</f>
        <v>0.75031413566563909</v>
      </c>
      <c r="W20" s="21">
        <f>2*W$12/('Ara islemler-pi_c'!H20+W$12)</f>
        <v>0.42823154295788068</v>
      </c>
      <c r="X20" s="12">
        <f>2*X$12/('Ara islemler-pi_c'!L20+X$12)</f>
        <v>0.62181284342622811</v>
      </c>
      <c r="Y20" s="18">
        <f>2*Y$12/('Ara islemler-pi_c'!P20+Y$12)</f>
        <v>0.77136720496495448</v>
      </c>
      <c r="Z20" s="21">
        <f t="shared" si="6"/>
        <v>0.17874369610097135</v>
      </c>
      <c r="AA20" s="12">
        <f t="shared" si="7"/>
        <v>0.3803005899027635</v>
      </c>
      <c r="AB20" s="18">
        <f t="shared" si="8"/>
        <v>0.57876771767409974</v>
      </c>
    </row>
    <row r="21" spans="1:28">
      <c r="A21" s="85">
        <v>4</v>
      </c>
      <c r="B21" s="72">
        <f>$K$4/$K$3*('Ara islemler-pi_c'!D21-B$12)</f>
        <v>95.847141349220095</v>
      </c>
      <c r="C21" s="12">
        <f>$K$4/$K$3*('Ara islemler-pi_c'!F21-C$12)</f>
        <v>85.913978006186952</v>
      </c>
      <c r="D21" s="12">
        <f>$K$4/$K$3*('Ara islemler-pi_c'!H21-D$12)</f>
        <v>82.392735411275297</v>
      </c>
      <c r="E21" s="12">
        <f>$K$4/$K$3*('Ara islemler-pi_c'!J21-E$12)</f>
        <v>79.240271755494078</v>
      </c>
      <c r="F21" s="12">
        <f>$K$4/$K$3*('Ara islemler-pi_c'!L21-F$12)</f>
        <v>73.392918622461409</v>
      </c>
      <c r="G21" s="12">
        <f>$K$4/$K$3*('Ara islemler-pi_c'!N21-G$12)</f>
        <v>64.258675746960279</v>
      </c>
      <c r="H21" s="18">
        <f>$K$4/$K$3*('Ara islemler-pi_c'!P21-H$12)</f>
        <v>52.179493900249049</v>
      </c>
      <c r="I21" s="21">
        <f>$D$5*$D$3/$D$6*($K$5-B$13*'Ara islemler-pi_c'!$B21)</f>
        <v>3.1571246442216393E-2</v>
      </c>
      <c r="J21" s="12">
        <f>$D$5*$D$3/$D$6*($K$5-C$13*'Ara islemler-pi_c'!$B21)</f>
        <v>3.1193287025196782E-2</v>
      </c>
      <c r="K21" s="12">
        <f>$D$5*$D$3/$D$6*($K$5-D$13*'Ara islemler-pi_c'!$B21)</f>
        <v>3.0059408774137937E-2</v>
      </c>
      <c r="L21" s="12">
        <f>$D$5*$D$3/$D$6*($K$5-E$13*'Ara islemler-pi_c'!$B21)</f>
        <v>2.8169611689039861E-2</v>
      </c>
      <c r="M21" s="12">
        <f>$D$5*$D$3/$D$6*($K$5-F$13*'Ara islemler-pi_c'!$B21)</f>
        <v>2.5523895769902553E-2</v>
      </c>
      <c r="N21" s="12">
        <f>$D$5*$D$3/$D$6*($K$5-G$13*'Ara islemler-pi_c'!$B21)</f>
        <v>2.2122261016726017E-2</v>
      </c>
      <c r="O21" s="18">
        <f>$D$5*$D$3/$D$6*($K$5-H$13*'Ara islemler-pi_c'!$B21)</f>
        <v>1.7964707429510254E-2</v>
      </c>
      <c r="P21" s="21">
        <f t="shared" si="2"/>
        <v>1.1858098801076431</v>
      </c>
      <c r="Q21" s="12">
        <f t="shared" si="3"/>
        <v>1.307072910564351</v>
      </c>
      <c r="R21" s="12">
        <f t="shared" si="4"/>
        <v>1.3133909324254296</v>
      </c>
      <c r="S21" s="18">
        <f t="shared" si="5"/>
        <v>1.2519739846335542</v>
      </c>
      <c r="T21" s="21">
        <f>1-1/(T$13*'Ara islemler-pi_c'!$B21)</f>
        <v>0.43920825306985156</v>
      </c>
      <c r="U21" s="12">
        <f>1-1/(U$13*'Ara islemler-pi_c'!$B21)</f>
        <v>0.626138835379901</v>
      </c>
      <c r="V21" s="18">
        <f>1-1/(V$13*'Ara islemler-pi_c'!$B21)</f>
        <v>0.75966067988707919</v>
      </c>
      <c r="W21" s="21">
        <f>2*W$12/('Ara islemler-pi_c'!H21+W$12)</f>
        <v>0.42207119470461379</v>
      </c>
      <c r="X21" s="12">
        <f>2*X$12/('Ara islemler-pi_c'!L21+X$12)</f>
        <v>0.62117543032278688</v>
      </c>
      <c r="Y21" s="18">
        <f>2*Y$12/('Ara islemler-pi_c'!P21+Y$12)</f>
        <v>0.7757629593859604</v>
      </c>
      <c r="Z21" s="21">
        <f t="shared" si="6"/>
        <v>0.18537715209731861</v>
      </c>
      <c r="AA21" s="12">
        <f t="shared" si="7"/>
        <v>0.38894206050891861</v>
      </c>
      <c r="AB21" s="18">
        <f t="shared" si="8"/>
        <v>0.58931661715835126</v>
      </c>
    </row>
    <row r="22" spans="1:28">
      <c r="A22" s="85">
        <v>4.5</v>
      </c>
      <c r="B22" s="72">
        <f>$K$4/$K$3*('Ara islemler-pi_c'!D22-B$12)</f>
        <v>98.649922951853299</v>
      </c>
      <c r="C22" s="12">
        <f>$K$4/$K$3*('Ara islemler-pi_c'!F22-C$12)</f>
        <v>88.344689851445111</v>
      </c>
      <c r="D22" s="12">
        <f>$K$4/$K$3*('Ara islemler-pi_c'!H22-D$12)</f>
        <v>84.025095157359473</v>
      </c>
      <c r="E22" s="12">
        <f>$K$4/$K$3*('Ara islemler-pi_c'!J22-E$12)</f>
        <v>80.045482655815491</v>
      </c>
      <c r="F22" s="12">
        <f>$K$4/$K$3*('Ara islemler-pi_c'!L22-F$12)</f>
        <v>73.454310421578086</v>
      </c>
      <c r="G22" s="12">
        <f>$K$4/$K$3*('Ara islemler-pi_c'!N22-G$12)</f>
        <v>63.635938864999488</v>
      </c>
      <c r="H22" s="18">
        <f>$K$4/$K$3*('Ara islemler-pi_c'!P22-H$12)</f>
        <v>50.883179514965533</v>
      </c>
      <c r="I22" s="21">
        <f>$D$5*$D$3/$D$6*($K$5-B$13*'Ara islemler-pi_c'!$B22)</f>
        <v>3.1312533675173976E-2</v>
      </c>
      <c r="J22" s="12">
        <f>$D$5*$D$3/$D$6*($K$5-C$13*'Ara islemler-pi_c'!$B22)</f>
        <v>3.0921638619802239E-2</v>
      </c>
      <c r="K22" s="12">
        <f>$D$5*$D$3/$D$6*($K$5-D$13*'Ara islemler-pi_c'!$B22)</f>
        <v>2.9748953453687027E-2</v>
      </c>
      <c r="L22" s="12">
        <f>$D$5*$D$3/$D$6*($K$5-E$13*'Ara islemler-pi_c'!$B22)</f>
        <v>2.7794478176828345E-2</v>
      </c>
      <c r="M22" s="12">
        <f>$D$5*$D$3/$D$6*($K$5-F$13*'Ara islemler-pi_c'!$B22)</f>
        <v>2.5058212789226195E-2</v>
      </c>
      <c r="N22" s="12">
        <f>$D$5*$D$3/$D$6*($K$5-G$13*'Ara islemler-pi_c'!$B22)</f>
        <v>2.1540157290880563E-2</v>
      </c>
      <c r="O22" s="18">
        <f>$D$5*$D$3/$D$6*($K$5-H$13*'Ara islemler-pi_c'!$B22)</f>
        <v>1.7240311681791468E-2</v>
      </c>
      <c r="P22" s="21">
        <f t="shared" si="2"/>
        <v>1.1426782490812739</v>
      </c>
      <c r="Q22" s="12">
        <f t="shared" si="3"/>
        <v>1.2600406342302322</v>
      </c>
      <c r="R22" s="12">
        <f t="shared" si="4"/>
        <v>1.2745743665354612</v>
      </c>
      <c r="S22" s="18">
        <f t="shared" si="5"/>
        <v>1.2281044573623028</v>
      </c>
      <c r="T22" s="21">
        <f>1-1/(T$13*'Ara islemler-pi_c'!$B22)</f>
        <v>0.45776617323142532</v>
      </c>
      <c r="U22" s="12">
        <f>1-1/(U$13*'Ara islemler-pi_c'!$B22)</f>
        <v>0.63851078215428347</v>
      </c>
      <c r="V22" s="18">
        <f>1-1/(V$13*'Ara islemler-pi_c'!$B22)</f>
        <v>0.76761407424203942</v>
      </c>
      <c r="W22" s="21">
        <f>2*W$12/('Ara islemler-pi_c'!H22+W$12)</f>
        <v>0.41729323328525886</v>
      </c>
      <c r="X22" s="12">
        <f>2*X$12/('Ara islemler-pi_c'!L22+X$12)</f>
        <v>0.62097865482807824</v>
      </c>
      <c r="Y22" s="18">
        <f>2*Y$12/('Ara islemler-pi_c'!P22+Y$12)</f>
        <v>0.78010879208880068</v>
      </c>
      <c r="Z22" s="21">
        <f t="shared" si="6"/>
        <v>0.19102272651636137</v>
      </c>
      <c r="AA22" s="12">
        <f t="shared" si="7"/>
        <v>0.39650156659539104</v>
      </c>
      <c r="AB22" s="18">
        <f t="shared" si="8"/>
        <v>0.59882248824732032</v>
      </c>
    </row>
    <row r="23" spans="1:28">
      <c r="A23" s="85">
        <v>5</v>
      </c>
      <c r="B23" s="72">
        <f>$K$4/$K$3*('Ara islemler-pi_c'!D23-B$12)</f>
        <v>100.95054013374963</v>
      </c>
      <c r="C23" s="12">
        <f>$K$4/$K$3*('Ara islemler-pi_c'!F23-C$12)</f>
        <v>90.340110257775208</v>
      </c>
      <c r="D23" s="12">
        <f>$K$4/$K$3*('Ara islemler-pi_c'!H23-D$12)</f>
        <v>85.352590426016206</v>
      </c>
      <c r="E23" s="12">
        <f>$K$4/$K$3*('Ara islemler-pi_c'!J23-E$12)</f>
        <v>80.663348862958799</v>
      </c>
      <c r="F23" s="12">
        <f>$K$4/$K$3*('Ara islemler-pi_c'!L23-F$12)</f>
        <v>73.419056955146559</v>
      </c>
      <c r="G23" s="12">
        <f>$K$4/$K$3*('Ara islemler-pi_c'!N23-G$12)</f>
        <v>62.987261248412928</v>
      </c>
      <c r="H23" s="18">
        <f>$K$4/$K$3*('Ara islemler-pi_c'!P23-H$12)</f>
        <v>49.618926116844037</v>
      </c>
      <c r="I23" s="21">
        <f>$D$5*$D$3/$D$6*($K$5-B$13*'Ara islemler-pi_c'!$B23)</f>
        <v>3.1073613294535229E-2</v>
      </c>
      <c r="J23" s="12">
        <f>$D$5*$D$3/$D$6*($K$5-C$13*'Ara islemler-pi_c'!$B23)</f>
        <v>3.0670772220131558E-2</v>
      </c>
      <c r="K23" s="12">
        <f>$D$5*$D$3/$D$6*($K$5-D$13*'Ara islemler-pi_c'!$B23)</f>
        <v>2.9462248996920536E-2</v>
      </c>
      <c r="L23" s="12">
        <f>$D$5*$D$3/$D$6*($K$5-E$13*'Ara islemler-pi_c'!$B23)</f>
        <v>2.7448043624902174E-2</v>
      </c>
      <c r="M23" s="12">
        <f>$D$5*$D$3/$D$6*($K$5-F$13*'Ara islemler-pi_c'!$B23)</f>
        <v>2.4628156104076461E-2</v>
      </c>
      <c r="N23" s="12">
        <f>$D$5*$D$3/$D$6*($K$5-G$13*'Ara islemler-pi_c'!$B23)</f>
        <v>2.1002586434443402E-2</v>
      </c>
      <c r="O23" s="18">
        <f>$D$5*$D$3/$D$6*($K$5-H$13*'Ara islemler-pi_c'!$B23)</f>
        <v>1.6571334616002992E-2</v>
      </c>
      <c r="P23" s="21">
        <f t="shared" si="2"/>
        <v>1.1081169819608354</v>
      </c>
      <c r="Q23" s="12">
        <f t="shared" si="3"/>
        <v>1.2222121456063937</v>
      </c>
      <c r="R23" s="12">
        <f t="shared" si="4"/>
        <v>1.2426582000560427</v>
      </c>
      <c r="S23" s="18">
        <f t="shared" si="5"/>
        <v>1.20760693002146</v>
      </c>
      <c r="T23" s="21">
        <f>1-1/(T$13*'Ara islemler-pi_c'!$B23)</f>
        <v>0.47384580370090057</v>
      </c>
      <c r="U23" s="12">
        <f>1-1/(U$13*'Ara islemler-pi_c'!$B23)</f>
        <v>0.64923053580060031</v>
      </c>
      <c r="V23" s="18">
        <f>1-1/(V$13*'Ara islemler-pi_c'!$B23)</f>
        <v>0.77450534444324304</v>
      </c>
      <c r="W23" s="21">
        <f>2*W$12/('Ara islemler-pi_c'!H23+W$12)</f>
        <v>0.4134866483817986</v>
      </c>
      <c r="X23" s="12">
        <f>2*X$12/('Ara islemler-pi_c'!L23+X$12)</f>
        <v>0.62109163543154633</v>
      </c>
      <c r="Y23" s="18">
        <f>2*Y$12/('Ara islemler-pi_c'!P23+Y$12)</f>
        <v>0.78439429882384593</v>
      </c>
      <c r="Z23" s="21">
        <f t="shared" si="6"/>
        <v>0.19592891322206504</v>
      </c>
      <c r="AA23" s="12">
        <f t="shared" si="7"/>
        <v>0.40323165525249394</v>
      </c>
      <c r="AB23" s="18">
        <f t="shared" si="8"/>
        <v>0.60751757658987893</v>
      </c>
    </row>
    <row r="24" spans="1:28">
      <c r="A24" s="85">
        <v>5.5</v>
      </c>
      <c r="B24" s="72">
        <f>$K$4/$K$3*('Ara islemler-pi_c'!D24-B$12)</f>
        <v>102.87683747758831</v>
      </c>
      <c r="C24" s="12">
        <f>$K$4/$K$3*('Ara islemler-pi_c'!F24-C$12)</f>
        <v>92.00940405551475</v>
      </c>
      <c r="D24" s="12">
        <f>$K$4/$K$3*('Ara islemler-pi_c'!H24-D$12)</f>
        <v>86.450271859648552</v>
      </c>
      <c r="E24" s="12">
        <f>$K$4/$K$3*('Ara islemler-pi_c'!J24-E$12)</f>
        <v>81.140687311159439</v>
      </c>
      <c r="F24" s="12">
        <f>$K$4/$K$3*('Ara islemler-pi_c'!L24-F$12)</f>
        <v>73.313736997897195</v>
      </c>
      <c r="G24" s="12">
        <f>$K$4/$K$3*('Ara islemler-pi_c'!N24-G$12)</f>
        <v>62.324361858863682</v>
      </c>
      <c r="H24" s="18">
        <f>$K$4/$K$3*('Ara islemler-pi_c'!P24-H$12)</f>
        <v>48.386786899179583</v>
      </c>
      <c r="I24" s="21">
        <f>$D$5*$D$3/$D$6*($K$5-B$13*'Ara islemler-pi_c'!$B24)</f>
        <v>3.0851199538033319E-2</v>
      </c>
      <c r="J24" s="12">
        <f>$D$5*$D$3/$D$6*($K$5-C$13*'Ara islemler-pi_c'!$B24)</f>
        <v>3.0437237775804545E-2</v>
      </c>
      <c r="K24" s="12">
        <f>$D$5*$D$3/$D$6*($K$5-D$13*'Ara islemler-pi_c'!$B24)</f>
        <v>2.9195352489118243E-2</v>
      </c>
      <c r="L24" s="12">
        <f>$D$5*$D$3/$D$6*($K$5-E$13*'Ara islemler-pi_c'!$B24)</f>
        <v>2.7125543677974394E-2</v>
      </c>
      <c r="M24" s="12">
        <f>$D$5*$D$3/$D$6*($K$5-F$13*'Ara islemler-pi_c'!$B24)</f>
        <v>2.4227811342373014E-2</v>
      </c>
      <c r="N24" s="12">
        <f>$D$5*$D$3/$D$6*($K$5-G$13*'Ara islemler-pi_c'!$B24)</f>
        <v>2.0502155482314093E-2</v>
      </c>
      <c r="O24" s="18">
        <f>$D$5*$D$3/$D$6*($K$5-H$13*'Ara islemler-pi_c'!$B24)</f>
        <v>1.5948576097797637E-2</v>
      </c>
      <c r="P24" s="21">
        <f t="shared" si="2"/>
        <v>1.0795852697271655</v>
      </c>
      <c r="Q24" s="12">
        <f t="shared" si="3"/>
        <v>1.1909006162759603</v>
      </c>
      <c r="R24" s="12">
        <f t="shared" si="4"/>
        <v>1.2157656268734487</v>
      </c>
      <c r="S24" s="18">
        <f t="shared" si="5"/>
        <v>1.1896831945020689</v>
      </c>
      <c r="T24" s="21">
        <f>1-1/(T$13*'Ara islemler-pi_c'!$B24)</f>
        <v>0.48798043423634807</v>
      </c>
      <c r="U24" s="12">
        <f>1-1/(U$13*'Ara islemler-pi_c'!$B24)</f>
        <v>0.65865362282423201</v>
      </c>
      <c r="V24" s="18">
        <f>1-1/(V$13*'Ara islemler-pi_c'!$B24)</f>
        <v>0.78056304324414916</v>
      </c>
      <c r="W24" s="21">
        <f>2*W$12/('Ara islemler-pi_c'!H24+W$12)</f>
        <v>0.41039111519000626</v>
      </c>
      <c r="X24" s="12">
        <f>2*X$12/('Ara islemler-pi_c'!L24+X$12)</f>
        <v>0.62142941071603253</v>
      </c>
      <c r="Y24" s="18">
        <f>2*Y$12/('Ara islemler-pi_c'!P24+Y$12)</f>
        <v>0.78861649606832918</v>
      </c>
      <c r="Z24" s="21">
        <f t="shared" si="6"/>
        <v>0.20026283459715841</v>
      </c>
      <c r="AA24" s="12">
        <f t="shared" si="7"/>
        <v>0.40930673269764245</v>
      </c>
      <c r="AB24" s="18">
        <f t="shared" si="8"/>
        <v>0.61556489212363263</v>
      </c>
    </row>
    <row r="25" spans="1:28">
      <c r="A25" s="85">
        <v>6</v>
      </c>
      <c r="B25" s="72">
        <f>$K$4/$K$3*('Ara islemler-pi_c'!D25-B$12)</f>
        <v>104.51535653405308</v>
      </c>
      <c r="C25" s="12">
        <f>$K$4/$K$3*('Ara islemler-pi_c'!F25-C$12)</f>
        <v>93.427043347395639</v>
      </c>
      <c r="D25" s="12">
        <f>$K$4/$K$3*('Ara islemler-pi_c'!H25-D$12)</f>
        <v>87.369923828533189</v>
      </c>
      <c r="E25" s="12">
        <f>$K$4/$K$3*('Ara islemler-pi_c'!J25-E$12)</f>
        <v>81.509876450955545</v>
      </c>
      <c r="F25" s="12">
        <f>$K$4/$K$3*('Ara islemler-pi_c'!L25-F$12)</f>
        <v>73.156474254189405</v>
      </c>
      <c r="G25" s="12">
        <f>$K$4/$K$3*('Ara islemler-pi_c'!N25-G$12)</f>
        <v>61.654710900363014</v>
      </c>
      <c r="H25" s="18">
        <f>$K$4/$K$3*('Ara islemler-pi_c'!P25-H$12)</f>
        <v>47.185749335069545</v>
      </c>
      <c r="I25" s="21">
        <f>$D$5*$D$3/$D$6*($K$5-B$13*'Ara islemler-pi_c'!$B25)</f>
        <v>3.0642794713037453E-2</v>
      </c>
      <c r="J25" s="12">
        <f>$D$5*$D$3/$D$6*($K$5-C$13*'Ara islemler-pi_c'!$B25)</f>
        <v>3.0218412709558891E-2</v>
      </c>
      <c r="K25" s="12">
        <f>$D$5*$D$3/$D$6*($K$5-D$13*'Ara islemler-pi_c'!$B25)</f>
        <v>2.8945266699123208E-2</v>
      </c>
      <c r="L25" s="12">
        <f>$D$5*$D$3/$D$6*($K$5-E$13*'Ara islemler-pi_c'!$B25)</f>
        <v>2.6823356681730397E-2</v>
      </c>
      <c r="M25" s="12">
        <f>$D$5*$D$3/$D$6*($K$5-F$13*'Ara islemler-pi_c'!$B25)</f>
        <v>2.3852682657380463E-2</v>
      </c>
      <c r="N25" s="12">
        <f>$D$5*$D$3/$D$6*($K$5-G$13*'Ara islemler-pi_c'!$B25)</f>
        <v>2.0033244626073404E-2</v>
      </c>
      <c r="O25" s="18">
        <f>$D$5*$D$3/$D$6*($K$5-H$13*'Ara islemler-pi_c'!$B25)</f>
        <v>1.5365042587809222E-2</v>
      </c>
      <c r="P25" s="21">
        <f t="shared" si="2"/>
        <v>1.0554818413789022</v>
      </c>
      <c r="Q25" s="12">
        <f t="shared" si="3"/>
        <v>1.1643982497648473</v>
      </c>
      <c r="R25" s="12">
        <f t="shared" si="4"/>
        <v>1.1926639689116114</v>
      </c>
      <c r="S25" s="18">
        <f t="shared" si="5"/>
        <v>1.1737807000950737</v>
      </c>
      <c r="T25" s="21">
        <f>1-1/(T$13*'Ara islemler-pi_c'!$B25)</f>
        <v>0.50055252107353421</v>
      </c>
      <c r="U25" s="12">
        <f>1-1/(U$13*'Ara islemler-pi_c'!$B25)</f>
        <v>0.66703501404902288</v>
      </c>
      <c r="V25" s="18">
        <f>1-1/(V$13*'Ara islemler-pi_c'!$B25)</f>
        <v>0.7859510804600861</v>
      </c>
      <c r="W25" s="21">
        <f>2*W$12/('Ara islemler-pi_c'!H25+W$12)</f>
        <v>0.40783309700117487</v>
      </c>
      <c r="X25" s="12">
        <f>2*X$12/('Ara islemler-pi_c'!L25+X$12)</f>
        <v>0.62193445793216073</v>
      </c>
      <c r="Y25" s="18">
        <f>2*Y$12/('Ara islemler-pi_c'!P25+Y$12)</f>
        <v>0.79277609488022438</v>
      </c>
      <c r="Z25" s="21">
        <f t="shared" si="6"/>
        <v>0.2041418848811653</v>
      </c>
      <c r="AA25" s="12">
        <f t="shared" si="7"/>
        <v>0.41485205988435025</v>
      </c>
      <c r="AB25" s="18">
        <f t="shared" si="8"/>
        <v>0.62308322833404006</v>
      </c>
    </row>
    <row r="26" spans="1:28">
      <c r="A26" s="85">
        <v>6.5</v>
      </c>
      <c r="B26" s="72">
        <f>$K$4/$K$3*('Ara islemler-pi_c'!D26-B$12)</f>
        <v>105.92707442150045</v>
      </c>
      <c r="C26" s="12">
        <f>$K$4/$K$3*('Ara islemler-pi_c'!F26-C$12)</f>
        <v>94.645810434112235</v>
      </c>
      <c r="D26" s="12">
        <f>$K$4/$K$3*('Ara islemler-pi_c'!H26-D$12)</f>
        <v>88.148561062867259</v>
      </c>
      <c r="E26" s="12">
        <f>$K$4/$K$3*('Ara islemler-pi_c'!J26-E$12)</f>
        <v>81.794072285037345</v>
      </c>
      <c r="F26" s="12">
        <f>$K$4/$K$3*('Ara islemler-pi_c'!L26-F$12)</f>
        <v>72.960030077824541</v>
      </c>
      <c r="G26" s="12">
        <f>$K$4/$K$3*('Ara islemler-pi_c'!N26-G$12)</f>
        <v>60.983179322470484</v>
      </c>
      <c r="H26" s="18">
        <f>$K$4/$K$3*('Ara islemler-pi_c'!P26-H$12)</f>
        <v>46.014321450418834</v>
      </c>
      <c r="I26" s="21">
        <f>$D$5*$D$3/$D$6*($K$5-B$13*'Ara islemler-pi_c'!$B26)</f>
        <v>3.0446451379241363E-2</v>
      </c>
      <c r="J26" s="12">
        <f>$D$5*$D$3/$D$6*($K$5-C$13*'Ara islemler-pi_c'!$B26)</f>
        <v>3.0012252209072998E-2</v>
      </c>
      <c r="K26" s="12">
        <f>$D$5*$D$3/$D$6*($K$5-D$13*'Ara islemler-pi_c'!$B26)</f>
        <v>2.8709654698567896E-2</v>
      </c>
      <c r="L26" s="12">
        <f>$D$5*$D$3/$D$6*($K$5-E$13*'Ara islemler-pi_c'!$B26)</f>
        <v>2.6538658847726059E-2</v>
      </c>
      <c r="M26" s="12">
        <f>$D$5*$D$3/$D$6*($K$5-F$13*'Ara islemler-pi_c'!$B26)</f>
        <v>2.3499264656547499E-2</v>
      </c>
      <c r="N26" s="12">
        <f>$D$5*$D$3/$D$6*($K$5-G$13*'Ara islemler-pi_c'!$B26)</f>
        <v>1.9591472125032195E-2</v>
      </c>
      <c r="O26" s="18">
        <f>$D$5*$D$3/$D$6*($K$5-H$13*'Ara islemler-pi_c'!$B26)</f>
        <v>1.4815281253180164E-2</v>
      </c>
      <c r="P26" s="21">
        <f t="shared" si="2"/>
        <v>1.0347423032672889</v>
      </c>
      <c r="Q26" s="12">
        <f t="shared" si="3"/>
        <v>1.1415624997778195</v>
      </c>
      <c r="R26" s="12">
        <f t="shared" si="4"/>
        <v>1.1725064557903806</v>
      </c>
      <c r="S26" s="18">
        <f t="shared" si="5"/>
        <v>1.1595027122841537</v>
      </c>
      <c r="T26" s="21">
        <f>1-1/(T$13*'Ara islemler-pi_c'!$B26)</f>
        <v>0.51184494052132479</v>
      </c>
      <c r="U26" s="12">
        <f>1-1/(U$13*'Ara islemler-pi_c'!$B26)</f>
        <v>0.67456329368088319</v>
      </c>
      <c r="V26" s="18">
        <f>1-1/(V$13*'Ara islemler-pi_c'!$B26)</f>
        <v>0.79079068879485348</v>
      </c>
      <c r="W26" s="21">
        <f>2*W$12/('Ara islemler-pi_c'!H26+W$12)</f>
        <v>0.40569211062703481</v>
      </c>
      <c r="X26" s="12">
        <f>2*X$12/('Ara islemler-pi_c'!L26+X$12)</f>
        <v>0.62256649016777921</v>
      </c>
      <c r="Y26" s="18">
        <f>2*Y$12/('Ara islemler-pi_c'!P26+Y$12)</f>
        <v>0.79687563464335132</v>
      </c>
      <c r="Z26" s="21">
        <f t="shared" si="6"/>
        <v>0.20765145423386536</v>
      </c>
      <c r="AA26" s="12">
        <f t="shared" si="7"/>
        <v>0.4199605021429243</v>
      </c>
      <c r="AB26" s="18">
        <f t="shared" si="8"/>
        <v>0.63016183200345177</v>
      </c>
    </row>
    <row r="27" spans="1:28">
      <c r="A27" s="85">
        <v>7</v>
      </c>
      <c r="B27" s="72">
        <f>$K$4/$K$3*('Ara islemler-pi_c'!D27-B$12)</f>
        <v>107.15636867732104</v>
      </c>
      <c r="C27" s="12">
        <f>$K$4/$K$3*('Ara islemler-pi_c'!F27-C$12)</f>
        <v>95.704294850960864</v>
      </c>
      <c r="D27" s="12">
        <f>$K$4/$K$3*('Ara islemler-pi_c'!H27-D$12)</f>
        <v>88.8134193946252</v>
      </c>
      <c r="E27" s="12">
        <f>$K$4/$K$3*('Ara islemler-pi_c'!J27-E$12)</f>
        <v>82.010299442033897</v>
      </c>
      <c r="F27" s="12">
        <f>$K$4/$K$3*('Ara islemler-pi_c'!L27-F$12)</f>
        <v>72.733630117547236</v>
      </c>
      <c r="G27" s="12">
        <f>$K$4/$K$3*('Ara islemler-pi_c'!N27-G$12)</f>
        <v>60.312990027711869</v>
      </c>
      <c r="H27" s="18">
        <f>$K$4/$K$3*('Ara islemler-pi_c'!P27-H$12)</f>
        <v>44.870829237746094</v>
      </c>
      <c r="I27" s="21">
        <f>$D$5*$D$3/$D$6*($K$5-B$13*'Ara islemler-pi_c'!$B27)</f>
        <v>3.0260618825671919E-2</v>
      </c>
      <c r="J27" s="12">
        <f>$D$5*$D$3/$D$6*($K$5-C$13*'Ara islemler-pi_c'!$B27)</f>
        <v>2.9817128027825081E-2</v>
      </c>
      <c r="K27" s="12">
        <f>$D$5*$D$3/$D$6*($K$5-D$13*'Ara islemler-pi_c'!$B27)</f>
        <v>2.8486655634284565E-2</v>
      </c>
      <c r="L27" s="12">
        <f>$D$5*$D$3/$D$6*($K$5-E$13*'Ara islemler-pi_c'!$B27)</f>
        <v>2.6269201645050366E-2</v>
      </c>
      <c r="M27" s="12">
        <f>$D$5*$D$3/$D$6*($K$5-F$13*'Ara islemler-pi_c'!$B27)</f>
        <v>2.3164766060122494E-2</v>
      </c>
      <c r="N27" s="12">
        <f>$D$5*$D$3/$D$6*($K$5-G$13*'Ara islemler-pi_c'!$B27)</f>
        <v>1.9173348879500944E-2</v>
      </c>
      <c r="O27" s="18">
        <f>$D$5*$D$3/$D$6*($K$5-H$13*'Ara islemler-pi_c'!$B27)</f>
        <v>1.4294950103185718E-2</v>
      </c>
      <c r="P27" s="21">
        <f t="shared" si="2"/>
        <v>1.0166285878953547</v>
      </c>
      <c r="Q27" s="12">
        <f t="shared" si="3"/>
        <v>1.1215971139783452</v>
      </c>
      <c r="R27" s="12">
        <f t="shared" si="4"/>
        <v>1.1546899216632422</v>
      </c>
      <c r="S27" s="18">
        <f t="shared" si="5"/>
        <v>1.1465556948232409</v>
      </c>
      <c r="T27" s="21">
        <f>1-1/(T$13*'Ara islemler-pi_c'!$B27)</f>
        <v>0.52207233437946021</v>
      </c>
      <c r="U27" s="12">
        <f>1-1/(U$13*'Ara islemler-pi_c'!$B27)</f>
        <v>0.68138155625297347</v>
      </c>
      <c r="V27" s="18">
        <f>1-1/(V$13*'Ara islemler-pi_c'!$B27)</f>
        <v>0.79517385759119719</v>
      </c>
      <c r="W27" s="21">
        <f>2*W$12/('Ara islemler-pi_c'!H27+W$12)</f>
        <v>0.40388168975298172</v>
      </c>
      <c r="X27" s="12">
        <f>2*X$12/('Ara islemler-pi_c'!L27+X$12)</f>
        <v>0.62329649625785644</v>
      </c>
      <c r="Y27" s="18">
        <f>2*Y$12/('Ara islemler-pi_c'!P27+Y$12)</f>
        <v>0.80091851177148754</v>
      </c>
      <c r="Z27" s="21">
        <f t="shared" si="6"/>
        <v>0.21085545658246008</v>
      </c>
      <c r="AA27" s="12">
        <f t="shared" si="7"/>
        <v>0.42470273662720387</v>
      </c>
      <c r="AB27" s="18">
        <f t="shared" si="8"/>
        <v>0.63686946262153443</v>
      </c>
    </row>
    <row r="28" spans="1:28">
      <c r="A28" s="85">
        <v>7.5</v>
      </c>
      <c r="B28" s="72">
        <f>$K$4/$K$3*('Ara islemler-pi_c'!D28-B$12)</f>
        <v>108.23641085834559</v>
      </c>
      <c r="C28" s="12">
        <f>$K$4/$K$3*('Ara islemler-pi_c'!F28-C$12)</f>
        <v>96.63144641783704</v>
      </c>
      <c r="D28" s="12">
        <f>$K$4/$K$3*('Ara islemler-pi_c'!H28-D$12)</f>
        <v>89.385031063501771</v>
      </c>
      <c r="E28" s="12">
        <f>$K$4/$K$3*('Ara islemler-pi_c'!J28-E$12)</f>
        <v>82.171368460785118</v>
      </c>
      <c r="F28" s="12">
        <f>$K$4/$K$3*('Ara islemler-pi_c'!L28-F$12)</f>
        <v>72.484092252268724</v>
      </c>
      <c r="G28" s="12">
        <f>$K$4/$K$3*('Ara islemler-pi_c'!N28-G$12)</f>
        <v>59.646290391097295</v>
      </c>
      <c r="H28" s="18">
        <f>$K$4/$K$3*('Ara islemler-pi_c'!P28-H$12)</f>
        <v>43.753569296592637</v>
      </c>
      <c r="I28" s="21">
        <f>$D$5*$D$3/$D$6*($K$5-B$13*'Ara islemler-pi_c'!$B28)</f>
        <v>3.0084040141248821E-2</v>
      </c>
      <c r="J28" s="12">
        <f>$D$5*$D$3/$D$6*($K$5-C$13*'Ara islemler-pi_c'!$B28)</f>
        <v>2.9631720409180832E-2</v>
      </c>
      <c r="K28" s="12">
        <f>$D$5*$D$3/$D$6*($K$5-D$13*'Ara islemler-pi_c'!$B28)</f>
        <v>2.827476121297685E-2</v>
      </c>
      <c r="L28" s="12">
        <f>$D$5*$D$3/$D$6*($K$5-E$13*'Ara islemler-pi_c'!$B28)</f>
        <v>2.6013162552636884E-2</v>
      </c>
      <c r="M28" s="12">
        <f>$D$5*$D$3/$D$6*($K$5-F$13*'Ara islemler-pi_c'!$B28)</f>
        <v>2.2846924428160928E-2</v>
      </c>
      <c r="N28" s="12">
        <f>$D$5*$D$3/$D$6*($K$5-G$13*'Ara islemler-pi_c'!$B28)</f>
        <v>1.8776046839548987E-2</v>
      </c>
      <c r="O28" s="18">
        <f>$D$5*$D$3/$D$6*($K$5-H$13*'Ara islemler-pi_c'!$B28)</f>
        <v>1.3800529786801061E-2</v>
      </c>
      <c r="P28" s="21">
        <f t="shared" si="2"/>
        <v>1.0006110111156281</v>
      </c>
      <c r="Q28" s="12">
        <f t="shared" si="3"/>
        <v>1.1039283528033808</v>
      </c>
      <c r="R28" s="12">
        <f t="shared" si="4"/>
        <v>1.1387716618278361</v>
      </c>
      <c r="S28" s="18">
        <f t="shared" si="5"/>
        <v>1.1347169480322075</v>
      </c>
      <c r="T28" s="21">
        <f>1-1/(T$13*'Ara islemler-pi_c'!$B28)</f>
        <v>0.53140111582116711</v>
      </c>
      <c r="U28" s="12">
        <f>1-1/(U$13*'Ara islemler-pi_c'!$B28)</f>
        <v>0.68760074388077808</v>
      </c>
      <c r="V28" s="18">
        <f>1-1/(V$13*'Ara islemler-pi_c'!$B28)</f>
        <v>0.7991719067805001</v>
      </c>
      <c r="W28" s="21">
        <f>2*W$12/('Ara islemler-pi_c'!H28+W$12)</f>
        <v>0.40233804961438924</v>
      </c>
      <c r="X28" s="12">
        <f>2*X$12/('Ara islemler-pi_c'!L28+X$12)</f>
        <v>0.62410309434424305</v>
      </c>
      <c r="Y28" s="18">
        <f>2*Y$12/('Ara islemler-pi_c'!P28+Y$12)</f>
        <v>0.80490846223598767</v>
      </c>
      <c r="Z28" s="21">
        <f t="shared" si="6"/>
        <v>0.21380288850239854</v>
      </c>
      <c r="AA28" s="12">
        <f t="shared" si="7"/>
        <v>0.42913375192939696</v>
      </c>
      <c r="AB28" s="18">
        <f t="shared" si="8"/>
        <v>0.64326023054889436</v>
      </c>
    </row>
    <row r="29" spans="1:28">
      <c r="A29" s="85">
        <v>8</v>
      </c>
      <c r="B29" s="72">
        <f>$K$4/$K$3*('Ara islemler-pi_c'!D29-B$12)</f>
        <v>109.19255956800112</v>
      </c>
      <c r="C29" s="12">
        <f>$K$4/$K$3*('Ara islemler-pi_c'!F29-C$12)</f>
        <v>97.449460947308026</v>
      </c>
      <c r="D29" s="12">
        <f>$K$4/$K$3*('Ara islemler-pi_c'!H29-D$12)</f>
        <v>89.879196612428373</v>
      </c>
      <c r="E29" s="12">
        <f>$K$4/$K$3*('Ara islemler-pi_c'!J29-E$12)</f>
        <v>82.287111149592363</v>
      </c>
      <c r="F29" s="12">
        <f>$K$4/$K$3*('Ara islemler-pi_c'!L29-F$12)</f>
        <v>72.216549447688337</v>
      </c>
      <c r="G29" s="12">
        <f>$K$4/$K$3*('Ara islemler-pi_c'!N29-G$12)</f>
        <v>58.984509286073013</v>
      </c>
      <c r="H29" s="18">
        <f>$K$4/$K$3*('Ara islemler-pi_c'!P29-H$12)</f>
        <v>42.660886238701032</v>
      </c>
      <c r="I29" s="21">
        <f>$D$5*$D$3/$D$6*($K$5-B$13*'Ara islemler-pi_c'!$B29)</f>
        <v>2.991568098096721E-2</v>
      </c>
      <c r="J29" s="12">
        <f>$D$5*$D$3/$D$6*($K$5-C$13*'Ara islemler-pi_c'!$B29)</f>
        <v>2.945494329088514E-2</v>
      </c>
      <c r="K29" s="12">
        <f>$D$5*$D$3/$D$6*($K$5-D$13*'Ara islemler-pi_c'!$B29)</f>
        <v>2.8072730220638917E-2</v>
      </c>
      <c r="L29" s="12">
        <f>$D$5*$D$3/$D$6*($K$5-E$13*'Ara islemler-pi_c'!$B29)</f>
        <v>2.5769041770228544E-2</v>
      </c>
      <c r="M29" s="12">
        <f>$D$5*$D$3/$D$6*($K$5-F$13*'Ara islemler-pi_c'!$B29)</f>
        <v>2.2543877939654029E-2</v>
      </c>
      <c r="N29" s="12">
        <f>$D$5*$D$3/$D$6*($K$5-G$13*'Ara islemler-pi_c'!$B29)</f>
        <v>1.8397238728915358E-2</v>
      </c>
      <c r="O29" s="18">
        <f>$D$5*$D$3/$D$6*($K$5-H$13*'Ara islemler-pi_c'!$B29)</f>
        <v>1.3329124138012544E-2</v>
      </c>
      <c r="P29" s="21">
        <f t="shared" si="2"/>
        <v>0.98629844338810069</v>
      </c>
      <c r="Q29" s="12">
        <f t="shared" si="3"/>
        <v>1.0881311688786282</v>
      </c>
      <c r="R29" s="12">
        <f t="shared" si="4"/>
        <v>1.1244184706066387</v>
      </c>
      <c r="S29" s="18">
        <f t="shared" si="5"/>
        <v>1.123813879276288</v>
      </c>
      <c r="T29" s="21">
        <f>1-1/(T$13*'Ara islemler-pi_c'!$B29)</f>
        <v>0.5399627026359114</v>
      </c>
      <c r="U29" s="12">
        <f>1-1/(U$13*'Ara islemler-pi_c'!$B29)</f>
        <v>0.69330846842394089</v>
      </c>
      <c r="V29" s="18">
        <f>1-1/(V$13*'Ara islemler-pi_c'!$B29)</f>
        <v>0.80284115827253344</v>
      </c>
      <c r="W29" s="21">
        <f>2*W$12/('Ara islemler-pi_c'!H29+W$12)</f>
        <v>0.40101303165923252</v>
      </c>
      <c r="X29" s="12">
        <f>2*X$12/('Ara islemler-pi_c'!L29+X$12)</f>
        <v>0.62497021322050339</v>
      </c>
      <c r="Y29" s="18">
        <f>2*Y$12/('Ara islemler-pi_c'!P29+Y$12)</f>
        <v>0.80884928369345055</v>
      </c>
      <c r="Z29" s="21">
        <f t="shared" si="6"/>
        <v>0.21653208036693949</v>
      </c>
      <c r="AA29" s="12">
        <f t="shared" si="7"/>
        <v>0.43329714133849101</v>
      </c>
      <c r="AB29" s="18">
        <f t="shared" si="8"/>
        <v>0.64937749578835879</v>
      </c>
    </row>
    <row r="30" spans="1:28">
      <c r="A30" s="85">
        <v>8.5</v>
      </c>
      <c r="B30" s="72">
        <f>$K$4/$K$3*('Ara islemler-pi_c'!D30-B$12)</f>
        <v>110.04457573988606</v>
      </c>
      <c r="C30" s="12">
        <f>$K$4/$K$3*('Ara islemler-pi_c'!F30-C$12)</f>
        <v>98.175675761493409</v>
      </c>
      <c r="D30" s="12">
        <f>$K$4/$K$3*('Ara islemler-pi_c'!H30-D$12)</f>
        <v>90.308292452164196</v>
      </c>
      <c r="E30" s="12">
        <f>$K$4/$K$3*('Ara islemler-pi_c'!J30-E$12)</f>
        <v>82.365202664639568</v>
      </c>
      <c r="F30" s="12">
        <f>$K$4/$K$3*('Ara islemler-pi_c'!L30-F$12)</f>
        <v>71.934927847688044</v>
      </c>
      <c r="G30" s="12">
        <f>$K$4/$K$3*('Ara islemler-pi_c'!N30-G$12)</f>
        <v>58.328586444425142</v>
      </c>
      <c r="H30" s="18">
        <f>$K$4/$K$3*('Ara islemler-pi_c'!P30-H$12)</f>
        <v>41.59121001108462</v>
      </c>
      <c r="I30" s="21">
        <f>$D$5*$D$3/$D$6*($K$5-B$13*'Ara islemler-pi_c'!$B30)</f>
        <v>2.9754678918107021E-2</v>
      </c>
      <c r="J30" s="12">
        <f>$D$5*$D$3/$D$6*($K$5-C$13*'Ara islemler-pi_c'!$B30)</f>
        <v>2.9285891124881936E-2</v>
      </c>
      <c r="K30" s="12">
        <f>$D$5*$D$3/$D$6*($K$5-D$13*'Ara islemler-pi_c'!$B30)</f>
        <v>2.7879527745206686E-2</v>
      </c>
      <c r="L30" s="12">
        <f>$D$5*$D$3/$D$6*($K$5-E$13*'Ara islemler-pi_c'!$B30)</f>
        <v>2.5535588779081266E-2</v>
      </c>
      <c r="M30" s="12">
        <f>$D$5*$D$3/$D$6*($K$5-F$13*'Ara islemler-pi_c'!$B30)</f>
        <v>2.2254074226505684E-2</v>
      </c>
      <c r="N30" s="12">
        <f>$D$5*$D$3/$D$6*($K$5-G$13*'Ara islemler-pi_c'!$B30)</f>
        <v>1.8034984087479927E-2</v>
      </c>
      <c r="O30" s="18">
        <f>$D$5*$D$3/$D$6*($K$5-H$13*'Ara islemler-pi_c'!$B30)</f>
        <v>1.2878318362004008E-2</v>
      </c>
      <c r="P30" s="21">
        <f t="shared" si="2"/>
        <v>0.97339503910105396</v>
      </c>
      <c r="Q30" s="12">
        <f t="shared" si="3"/>
        <v>1.0738831918580645</v>
      </c>
      <c r="R30" s="12">
        <f t="shared" si="4"/>
        <v>1.1113741291909327</v>
      </c>
      <c r="S30" s="18">
        <f t="shared" si="5"/>
        <v>1.1137102602653868</v>
      </c>
      <c r="T30" s="21">
        <f>1-1/(T$13*'Ara islemler-pi_c'!$B30)</f>
        <v>0.54786254078642005</v>
      </c>
      <c r="U30" s="12">
        <f>1-1/(U$13*'Ara islemler-pi_c'!$B30)</f>
        <v>0.69857502719094666</v>
      </c>
      <c r="V30" s="18">
        <f>1-1/(V$13*'Ara islemler-pi_c'!$B30)</f>
        <v>0.80622680319418005</v>
      </c>
      <c r="W30" s="21">
        <f>2*W$12/('Ara islemler-pi_c'!H30+W$12)</f>
        <v>0.39986954572902916</v>
      </c>
      <c r="X30" s="12">
        <f>2*X$12/('Ara islemler-pi_c'!L30+X$12)</f>
        <v>0.62588556900209857</v>
      </c>
      <c r="Y30" s="18">
        <f>2*Y$12/('Ara islemler-pi_c'!P30+Y$12)</f>
        <v>0.81274468800333355</v>
      </c>
      <c r="Z30" s="21">
        <f t="shared" si="6"/>
        <v>0.2190735453062175</v>
      </c>
      <c r="AA30" s="12">
        <f t="shared" si="7"/>
        <v>0.43722802838406216</v>
      </c>
      <c r="AB30" s="18">
        <f t="shared" si="8"/>
        <v>0.65525655162197882</v>
      </c>
    </row>
    <row r="31" spans="1:28">
      <c r="A31" s="85">
        <v>9</v>
      </c>
      <c r="B31" s="72">
        <f>$K$4/$K$3*('Ara islemler-pi_c'!D31-B$12)</f>
        <v>110.80811520971994</v>
      </c>
      <c r="C31" s="12">
        <f>$K$4/$K$3*('Ara islemler-pi_c'!F31-C$12)</f>
        <v>98.8238532343983</v>
      </c>
      <c r="D31" s="12">
        <f>$K$4/$K$3*('Ara islemler-pi_c'!H31-D$12)</f>
        <v>90.682163197851153</v>
      </c>
      <c r="E31" s="12">
        <f>$K$4/$K$3*('Ara islemler-pi_c'!J31-E$12)</f>
        <v>82.411723942394431</v>
      </c>
      <c r="F31" s="12">
        <f>$K$4/$K$3*('Ara islemler-pi_c'!L31-F$12)</f>
        <v>71.642271661874759</v>
      </c>
      <c r="G31" s="12">
        <f>$K$4/$K$3*('Ara islemler-pi_c'!N31-G$12)</f>
        <v>57.679123555173945</v>
      </c>
      <c r="H31" s="18">
        <f>$K$4/$K$3*('Ara islemler-pi_c'!P31-H$12)</f>
        <v>40.543071573228112</v>
      </c>
      <c r="I31" s="21">
        <f>$D$5*$D$3/$D$6*($K$5-B$13*'Ara islemler-pi_c'!$B31)</f>
        <v>2.9600306585425479E-2</v>
      </c>
      <c r="J31" s="12">
        <f>$D$5*$D$3/$D$6*($K$5-C$13*'Ara islemler-pi_c'!$B31)</f>
        <v>2.9123800175566317E-2</v>
      </c>
      <c r="K31" s="12">
        <f>$D$5*$D$3/$D$6*($K$5-D$13*'Ara islemler-pi_c'!$B31)</f>
        <v>2.7694280945988834E-2</v>
      </c>
      <c r="L31" s="12">
        <f>$D$5*$D$3/$D$6*($K$5-E$13*'Ara islemler-pi_c'!$B31)</f>
        <v>2.5311748896693031E-2</v>
      </c>
      <c r="M31" s="12">
        <f>$D$5*$D$3/$D$6*($K$5-F$13*'Ara islemler-pi_c'!$B31)</f>
        <v>2.19762040276789E-2</v>
      </c>
      <c r="N31" s="12">
        <f>$D$5*$D$3/$D$6*($K$5-G$13*'Ara islemler-pi_c'!$B31)</f>
        <v>1.7687646338946456E-2</v>
      </c>
      <c r="O31" s="18">
        <f>$D$5*$D$3/$D$6*($K$5-H$13*'Ara islemler-pi_c'!$B31)</f>
        <v>1.2446075830495684E-2</v>
      </c>
      <c r="P31" s="21">
        <f t="shared" si="2"/>
        <v>0.9616723784702037</v>
      </c>
      <c r="Q31" s="12">
        <f t="shared" si="3"/>
        <v>1.06093495852016</v>
      </c>
      <c r="R31" s="12">
        <f t="shared" si="4"/>
        <v>1.0994379477696703</v>
      </c>
      <c r="S31" s="18">
        <f t="shared" si="5"/>
        <v>1.1042968440899623</v>
      </c>
      <c r="T31" s="21">
        <f>1-1/(T$13*'Ara islemler-pi_c'!$B31)</f>
        <v>0.55518642067841739</v>
      </c>
      <c r="U31" s="12">
        <f>1-1/(U$13*'Ara islemler-pi_c'!$B31)</f>
        <v>0.70345761378561156</v>
      </c>
      <c r="V31" s="18">
        <f>1-1/(V$13*'Ara islemler-pi_c'!$B31)</f>
        <v>0.8093656088621789</v>
      </c>
      <c r="W31" s="21">
        <f>2*W$12/('Ara islemler-pi_c'!H31+W$12)</f>
        <v>0.39887853083611108</v>
      </c>
      <c r="X31" s="12">
        <f>2*X$12/('Ara islemler-pi_c'!L31+X$12)</f>
        <v>0.62683963585259139</v>
      </c>
      <c r="Y31" s="18">
        <f>2*Y$12/('Ara islemler-pi_c'!P31+Y$12)</f>
        <v>0.81659822622725853</v>
      </c>
      <c r="Z31" s="21">
        <f t="shared" si="6"/>
        <v>0.22145194382036626</v>
      </c>
      <c r="AA31" s="12">
        <f t="shared" si="7"/>
        <v>0.44095511446310565</v>
      </c>
      <c r="AB31" s="18">
        <f t="shared" si="8"/>
        <v>0.66092652056620038</v>
      </c>
    </row>
    <row r="32" spans="1:28">
      <c r="A32" s="85">
        <v>9.5</v>
      </c>
      <c r="B32" s="72">
        <f>$K$4/$K$3*('Ara islemler-pi_c'!D32-B$12)</f>
        <v>111.49576189231581</v>
      </c>
      <c r="C32" s="12">
        <f>$K$4/$K$3*('Ara islemler-pi_c'!F32-C$12)</f>
        <v>99.405073016806085</v>
      </c>
      <c r="D32" s="12">
        <f>$K$4/$K$3*('Ara islemler-pi_c'!H32-D$12)</f>
        <v>91.008745994054109</v>
      </c>
      <c r="E32" s="12">
        <f>$K$4/$K$3*('Ara islemler-pi_c'!J32-E$12)</f>
        <v>82.43155586891416</v>
      </c>
      <c r="F32" s="12">
        <f>$K$4/$K$3*('Ara islemler-pi_c'!L32-F$12)</f>
        <v>71.340969198617117</v>
      </c>
      <c r="G32" s="12">
        <f>$K$4/$K$3*('Ara islemler-pi_c'!N32-G$12)</f>
        <v>57.036485963034913</v>
      </c>
      <c r="H32" s="18">
        <f>$K$4/$K$3*('Ara islemler-pi_c'!P32-H$12)</f>
        <v>39.515106877929973</v>
      </c>
      <c r="I32" s="21">
        <f>$D$5*$D$3/$D$6*($K$5-B$13*'Ara islemler-pi_c'!$B32)</f>
        <v>2.9451944302004693E-2</v>
      </c>
      <c r="J32" s="12">
        <f>$D$5*$D$3/$D$6*($K$5-C$13*'Ara islemler-pi_c'!$B32)</f>
        <v>2.8968019777974491E-2</v>
      </c>
      <c r="K32" s="12">
        <f>$D$5*$D$3/$D$6*($K$5-D$13*'Ara islemler-pi_c'!$B32)</f>
        <v>2.7516246205883898E-2</v>
      </c>
      <c r="L32" s="12">
        <f>$D$5*$D$3/$D$6*($K$5-E$13*'Ara islemler-pi_c'!$B32)</f>
        <v>2.5096623585732895E-2</v>
      </c>
      <c r="M32" s="12">
        <f>$D$5*$D$3/$D$6*($K$5-F$13*'Ara islemler-pi_c'!$B32)</f>
        <v>2.1709151917521499E-2</v>
      </c>
      <c r="N32" s="12">
        <f>$D$5*$D$3/$D$6*($K$5-G$13*'Ara islemler-pi_c'!$B32)</f>
        <v>1.7353831201249694E-2</v>
      </c>
      <c r="O32" s="18">
        <f>$D$5*$D$3/$D$6*($K$5-H$13*'Ara islemler-pi_c'!$B32)</f>
        <v>1.2030661436917495E-2</v>
      </c>
      <c r="P32" s="21">
        <f t="shared" si="2"/>
        <v>0.95095093919013063</v>
      </c>
      <c r="Q32" s="12">
        <f t="shared" si="3"/>
        <v>1.0490900316835647</v>
      </c>
      <c r="R32" s="12">
        <f t="shared" si="4"/>
        <v>1.0884501842015692</v>
      </c>
      <c r="S32" s="18">
        <f t="shared" si="5"/>
        <v>1.0954847933940364</v>
      </c>
      <c r="T32" s="21">
        <f>1-1/(T$13*'Ara islemler-pi_c'!$B32)</f>
        <v>0.56200500033781509</v>
      </c>
      <c r="U32" s="12">
        <f>1-1/(U$13*'Ara islemler-pi_c'!$B32)</f>
        <v>0.70800333355854339</v>
      </c>
      <c r="V32" s="18">
        <f>1-1/(V$13*'Ara islemler-pi_c'!$B32)</f>
        <v>0.81228785728763508</v>
      </c>
      <c r="W32" s="21">
        <f>2*W$12/('Ara islemler-pi_c'!H32+W$12)</f>
        <v>0.39801687238196459</v>
      </c>
      <c r="X32" s="12">
        <f>2*X$12/('Ara islemler-pi_c'!L32+X$12)</f>
        <v>0.62782493339939549</v>
      </c>
      <c r="Y32" s="18">
        <f>2*Y$12/('Ara islemler-pi_c'!P32+Y$12)</f>
        <v>0.82041325441442159</v>
      </c>
      <c r="Z32" s="21">
        <f t="shared" si="6"/>
        <v>0.22368747249748211</v>
      </c>
      <c r="AA32" s="12">
        <f t="shared" si="7"/>
        <v>0.4445021457379425</v>
      </c>
      <c r="AB32" s="18">
        <f t="shared" si="8"/>
        <v>0.66641172451866593</v>
      </c>
    </row>
    <row r="33" spans="1:28">
      <c r="A33" s="85">
        <v>10</v>
      </c>
      <c r="B33" s="72">
        <f>$K$4/$K$3*('Ara islemler-pi_c'!D33-B$12)</f>
        <v>112.11775994351339</v>
      </c>
      <c r="C33" s="12">
        <f>$K$4/$K$3*('Ara islemler-pi_c'!F33-C$12)</f>
        <v>99.928366569550946</v>
      </c>
      <c r="D33" s="12">
        <f>$K$4/$K$3*('Ara islemler-pi_c'!H33-D$12)</f>
        <v>91.294516948650738</v>
      </c>
      <c r="E33" s="12">
        <f>$K$4/$K$3*('Ara islemler-pi_c'!J33-E$12)</f>
        <v>82.428661419393734</v>
      </c>
      <c r="F33" s="12">
        <f>$K$4/$K$3*('Ara islemler-pi_c'!L33-F$12)</f>
        <v>71.032913398827603</v>
      </c>
      <c r="G33" s="12">
        <f>$K$4/$K$3*('Ara islemler-pi_c'!N33-G$12)</f>
        <v>56.400872383931556</v>
      </c>
      <c r="H33" s="18">
        <f>$K$4/$K$3*('Ara islemler-pi_c'!P33-H$12)</f>
        <v>38.506054640092067</v>
      </c>
      <c r="I33" s="21">
        <f>$D$5*$D$3/$D$6*($K$5-B$13*'Ara islemler-pi_c'!$B33)</f>
        <v>2.9309059379159119E-2</v>
      </c>
      <c r="J33" s="12">
        <f>$D$5*$D$3/$D$6*($K$5-C$13*'Ara islemler-pi_c'!$B33)</f>
        <v>2.8817990608986641E-2</v>
      </c>
      <c r="K33" s="12">
        <f>$D$5*$D$3/$D$6*($K$5-D$13*'Ara islemler-pi_c'!$B33)</f>
        <v>2.7344784298469201E-2</v>
      </c>
      <c r="L33" s="12">
        <f>$D$5*$D$3/$D$6*($K$5-E$13*'Ara islemler-pi_c'!$B33)</f>
        <v>2.4889440447606812E-2</v>
      </c>
      <c r="M33" s="12">
        <f>$D$5*$D$3/$D$6*($K$5-F$13*'Ara islemler-pi_c'!$B33)</f>
        <v>2.1451959056399461E-2</v>
      </c>
      <c r="N33" s="12">
        <f>$D$5*$D$3/$D$6*($K$5-G$13*'Ara islemler-pi_c'!$B33)</f>
        <v>1.703234012484715E-2</v>
      </c>
      <c r="O33" s="18">
        <f>$D$5*$D$3/$D$6*($K$5-H$13*'Ara islemler-pi_c'!$B33)</f>
        <v>1.1630583652949885E-2</v>
      </c>
      <c r="P33" s="21">
        <f t="shared" si="2"/>
        <v>0.94108742288582714</v>
      </c>
      <c r="Q33" s="12">
        <f t="shared" si="3"/>
        <v>1.0381913540050185</v>
      </c>
      <c r="R33" s="12">
        <f t="shared" si="4"/>
        <v>1.0782818811545725</v>
      </c>
      <c r="S33" s="18">
        <f t="shared" si="5"/>
        <v>1.0872009735744936</v>
      </c>
      <c r="T33" s="21">
        <f>1-1/(T$13*'Ara islemler-pi_c'!$B33)</f>
        <v>0.56837711006406577</v>
      </c>
      <c r="U33" s="12">
        <f>1-1/(U$13*'Ara islemler-pi_c'!$B33)</f>
        <v>0.71225140670937703</v>
      </c>
      <c r="V33" s="18">
        <f>1-1/(V$13*'Ara islemler-pi_c'!$B33)</f>
        <v>0.81501876145602814</v>
      </c>
      <c r="W33" s="21">
        <f>2*W$12/('Ara islemler-pi_c'!H33+W$12)</f>
        <v>0.39726594039049506</v>
      </c>
      <c r="X33" s="12">
        <f>2*X$12/('Ara islemler-pi_c'!L33+X$12)</f>
        <v>0.62883552277056198</v>
      </c>
      <c r="Y33" s="18">
        <f>2*Y$12/('Ara islemler-pi_c'!P33+Y$12)</f>
        <v>0.82419292238258823</v>
      </c>
      <c r="Z33" s="21">
        <f t="shared" si="6"/>
        <v>0.225796867126033</v>
      </c>
      <c r="AA33" s="12">
        <f t="shared" si="7"/>
        <v>0.44788898568215929</v>
      </c>
      <c r="AB33" s="18">
        <f t="shared" si="8"/>
        <v>0.67173269480108144</v>
      </c>
    </row>
    <row r="34" spans="1:28">
      <c r="A34" s="85">
        <v>10.5</v>
      </c>
      <c r="B34" s="72">
        <f>$K$4/$K$3*('Ara islemler-pi_c'!D34-B$12)</f>
        <v>112.68254340153865</v>
      </c>
      <c r="C34" s="12">
        <f>$K$4/$K$3*('Ara islemler-pi_c'!F34-C$12)</f>
        <v>100.40117758398782</v>
      </c>
      <c r="D34" s="12">
        <f>$K$4/$K$3*('Ara islemler-pi_c'!H34-D$12)</f>
        <v>91.544816562192921</v>
      </c>
      <c r="E34" s="12">
        <f>$K$4/$K$3*('Ara islemler-pi_c'!J34-E$12)</f>
        <v>82.406291414151312</v>
      </c>
      <c r="F34" s="12">
        <f>$K$4/$K$3*('Ara islemler-pi_c'!L34-F$12)</f>
        <v>70.719617947164039</v>
      </c>
      <c r="G34" s="12">
        <f>$K$4/$K$3*('Ara islemler-pi_c'!N34-G$12)</f>
        <v>55.772363451690154</v>
      </c>
      <c r="H34" s="18">
        <f>$K$4/$K$3*('Ara islemler-pi_c'!P34-H$12)</f>
        <v>37.514750958458954</v>
      </c>
      <c r="I34" s="21">
        <f>$D$5*$D$3/$D$6*($K$5-B$13*'Ara islemler-pi_c'!$B34)</f>
        <v>2.9171190226742538E-2</v>
      </c>
      <c r="J34" s="12">
        <f>$D$5*$D$3/$D$6*($K$5-C$13*'Ara islemler-pi_c'!$B34)</f>
        <v>2.8673227998949228E-2</v>
      </c>
      <c r="K34" s="12">
        <f>$D$5*$D$3/$D$6*($K$5-D$13*'Ara islemler-pi_c'!$B34)</f>
        <v>2.7179341315569303E-2</v>
      </c>
      <c r="L34" s="12">
        <f>$D$5*$D$3/$D$6*($K$5-E$13*'Ara islemler-pi_c'!$B34)</f>
        <v>2.4689530176602765E-2</v>
      </c>
      <c r="M34" s="12">
        <f>$D$5*$D$3/$D$6*($K$5-F$13*'Ara islemler-pi_c'!$B34)</f>
        <v>2.1203794582049608E-2</v>
      </c>
      <c r="N34" s="12">
        <f>$D$5*$D$3/$D$6*($K$5-G$13*'Ara islemler-pi_c'!$B34)</f>
        <v>1.6722134531909835E-2</v>
      </c>
      <c r="O34" s="18">
        <f>$D$5*$D$3/$D$6*($K$5-H$13*'Ara islemler-pi_c'!$B34)</f>
        <v>1.1244550026183452E-2</v>
      </c>
      <c r="P34" s="21">
        <f t="shared" si="2"/>
        <v>0.93196587196344005</v>
      </c>
      <c r="Q34" s="12">
        <f t="shared" si="3"/>
        <v>1.028111654466088</v>
      </c>
      <c r="R34" s="12">
        <f t="shared" si="4"/>
        <v>1.0688276235670424</v>
      </c>
      <c r="S34" s="18">
        <f t="shared" si="5"/>
        <v>1.079384514667612</v>
      </c>
      <c r="T34" s="21">
        <f>1-1/(T$13*'Ara islemler-pi_c'!$B34)</f>
        <v>0.57435221004933634</v>
      </c>
      <c r="U34" s="12">
        <f>1-1/(U$13*'Ara islemler-pi_c'!$B34)</f>
        <v>0.71623480669955764</v>
      </c>
      <c r="V34" s="18">
        <f>1-1/(V$13*'Ara islemler-pi_c'!$B34)</f>
        <v>0.81757951859257272</v>
      </c>
      <c r="W34" s="21">
        <f>2*W$12/('Ara islemler-pi_c'!H34+W$12)</f>
        <v>0.39661054184834288</v>
      </c>
      <c r="X34" s="12">
        <f>2*X$12/('Ara islemler-pi_c'!L34+X$12)</f>
        <v>0.6298666434023209</v>
      </c>
      <c r="Y34" s="18">
        <f>2*Y$12/('Ara islemler-pi_c'!P34+Y$12)</f>
        <v>0.82794017531571773</v>
      </c>
      <c r="Z34" s="21">
        <f t="shared" si="6"/>
        <v>0.22779414123946054</v>
      </c>
      <c r="AA34" s="12">
        <f t="shared" si="7"/>
        <v>0.45113241358376049</v>
      </c>
      <c r="AB34" s="18">
        <f t="shared" si="8"/>
        <v>0.67690692995807478</v>
      </c>
    </row>
    <row r="35" spans="1:28">
      <c r="A35" s="85">
        <v>11</v>
      </c>
      <c r="B35" s="72">
        <f>$K$4/$K$3*('Ara islemler-pi_c'!D35-B$12)</f>
        <v>113.19712637027484</v>
      </c>
      <c r="C35" s="12">
        <f>$K$4/$K$3*('Ara islemler-pi_c'!F35-C$12)</f>
        <v>100.82970206575497</v>
      </c>
      <c r="D35" s="12">
        <f>$K$4/$K$3*('Ara islemler-pi_c'!H35-D$12)</f>
        <v>91.764091043178937</v>
      </c>
      <c r="E35" s="12">
        <f>$K$4/$K$3*('Ara islemler-pi_c'!J35-E$12)</f>
        <v>82.367137086193935</v>
      </c>
      <c r="F35" s="12">
        <f>$K$4/$K$3*('Ara islemler-pi_c'!L35-F$12)</f>
        <v>70.402302625804722</v>
      </c>
      <c r="G35" s="12">
        <f>$K$4/$K$3*('Ara islemler-pi_c'!N35-G$12)</f>
        <v>55.150955979636372</v>
      </c>
      <c r="H35" s="18">
        <f>$K$4/$K$3*('Ara islemler-pi_c'!P35-H$12)</f>
        <v>36.540122513010829</v>
      </c>
      <c r="I35" s="21">
        <f>$D$5*$D$3/$D$6*($K$5-B$13*'Ara islemler-pi_c'!$B35)</f>
        <v>2.9037933973100376E-2</v>
      </c>
      <c r="J35" s="12">
        <f>$D$5*$D$3/$D$6*($K$5-C$13*'Ara islemler-pi_c'!$B35)</f>
        <v>2.853330893262496E-2</v>
      </c>
      <c r="K35" s="12">
        <f>$D$5*$D$3/$D$6*($K$5-D$13*'Ara islemler-pi_c'!$B35)</f>
        <v>2.7019433811198718E-2</v>
      </c>
      <c r="L35" s="12">
        <f>$D$5*$D$3/$D$6*($K$5-E$13*'Ara islemler-pi_c'!$B35)</f>
        <v>2.4496308608821633E-2</v>
      </c>
      <c r="M35" s="12">
        <f>$D$5*$D$3/$D$6*($K$5-F$13*'Ara islemler-pi_c'!$B35)</f>
        <v>2.0963933325493726E-2</v>
      </c>
      <c r="N35" s="12">
        <f>$D$5*$D$3/$D$6*($K$5-G$13*'Ara islemler-pi_c'!$B35)</f>
        <v>1.642230796121498E-2</v>
      </c>
      <c r="O35" s="18">
        <f>$D$5*$D$3/$D$6*($K$5-H$13*'Ara islemler-pi_c'!$B35)</f>
        <v>1.0871432515985407E-2</v>
      </c>
      <c r="P35" s="21">
        <f t="shared" si="2"/>
        <v>0.92349130808511648</v>
      </c>
      <c r="Q35" s="12">
        <f t="shared" si="3"/>
        <v>1.0187465603187262</v>
      </c>
      <c r="R35" s="12">
        <f t="shared" si="4"/>
        <v>1.0600002747757367</v>
      </c>
      <c r="S35" s="18">
        <f t="shared" si="5"/>
        <v>1.0719842555847763</v>
      </c>
      <c r="T35" s="21">
        <f>1-1/(T$13*'Ara islemler-pi_c'!$B35)</f>
        <v>0.5799722472363984</v>
      </c>
      <c r="U35" s="12">
        <f>1-1/(U$13*'Ara islemler-pi_c'!$B35)</f>
        <v>0.71998149815759893</v>
      </c>
      <c r="V35" s="18">
        <f>1-1/(V$13*'Ara islemler-pi_c'!$B35)</f>
        <v>0.81998810595845639</v>
      </c>
      <c r="W35" s="21">
        <f>2*W$12/('Ara islemler-pi_c'!H35+W$12)</f>
        <v>0.39603815574565454</v>
      </c>
      <c r="X35" s="12">
        <f>2*X$12/('Ara islemler-pi_c'!L35+X$12)</f>
        <v>0.63091444687687415</v>
      </c>
      <c r="Y35" s="18">
        <f>2*Y$12/('Ara islemler-pi_c'!P35+Y$12)</f>
        <v>0.8316577622764415</v>
      </c>
      <c r="Z35" s="21">
        <f t="shared" si="6"/>
        <v>0.229691139179166</v>
      </c>
      <c r="AA35" s="12">
        <f t="shared" si="7"/>
        <v>0.4542467286716847</v>
      </c>
      <c r="AB35" s="18">
        <f t="shared" si="8"/>
        <v>0.68194947329470745</v>
      </c>
    </row>
    <row r="36" spans="1:28">
      <c r="A36" s="85">
        <v>11.5</v>
      </c>
      <c r="B36" s="72">
        <f>$K$4/$K$3*('Ara islemler-pi_c'!D36-B$12)</f>
        <v>113.66739517059139</v>
      </c>
      <c r="C36" s="12">
        <f>$K$4/$K$3*('Ara islemler-pi_c'!F36-C$12)</f>
        <v>101.2191435580129</v>
      </c>
      <c r="D36" s="12">
        <f>$K$4/$K$3*('Ara islemler-pi_c'!H36-D$12)</f>
        <v>91.956074011567623</v>
      </c>
      <c r="E36" s="12">
        <f>$K$4/$K$3*('Ara islemler-pi_c'!J36-E$12)</f>
        <v>82.313444908601355</v>
      </c>
      <c r="F36" s="12">
        <f>$K$4/$K$3*('Ara islemler-pi_c'!L36-F$12)</f>
        <v>70.081956975635308</v>
      </c>
      <c r="G36" s="12">
        <f>$K$4/$K$3*('Ara islemler-pi_c'!N36-G$12)</f>
        <v>54.5365874165837</v>
      </c>
      <c r="H36" s="18">
        <f>$K$4/$K$3*('Ara islemler-pi_c'!P36-H$12)</f>
        <v>35.58117930203818</v>
      </c>
      <c r="I36" s="21">
        <f>$D$5*$D$3/$D$6*($K$5-B$13*'Ara islemler-pi_c'!$B36)</f>
        <v>2.8908936699113229E-2</v>
      </c>
      <c r="J36" s="12">
        <f>$D$5*$D$3/$D$6*($K$5-C$13*'Ara islemler-pi_c'!$B36)</f>
        <v>2.8397861794938452E-2</v>
      </c>
      <c r="K36" s="12">
        <f>$D$5*$D$3/$D$6*($K$5-D$13*'Ara islemler-pi_c'!$B36)</f>
        <v>2.6864637082414135E-2</v>
      </c>
      <c r="L36" s="12">
        <f>$D$5*$D$3/$D$6*($K$5-E$13*'Ara islemler-pi_c'!$B36)</f>
        <v>2.4309262561540267E-2</v>
      </c>
      <c r="M36" s="12">
        <f>$D$5*$D$3/$D$6*($K$5-F$13*'Ara islemler-pi_c'!$B36)</f>
        <v>2.0731738232316856E-2</v>
      </c>
      <c r="N36" s="12">
        <f>$D$5*$D$3/$D$6*($K$5-G$13*'Ara islemler-pi_c'!$B36)</f>
        <v>1.6132064094743895E-2</v>
      </c>
      <c r="O36" s="18">
        <f>$D$5*$D$3/$D$6*($K$5-H$13*'Ara islemler-pi_c'!$B36)</f>
        <v>1.0510240148821388E-2</v>
      </c>
      <c r="P36" s="21">
        <f t="shared" si="2"/>
        <v>0.9155850889396796</v>
      </c>
      <c r="Q36" s="12">
        <f t="shared" si="3"/>
        <v>1.0100095581542323</v>
      </c>
      <c r="R36" s="12">
        <f t="shared" si="4"/>
        <v>1.0517270831345509</v>
      </c>
      <c r="S36" s="18">
        <f t="shared" si="5"/>
        <v>1.0649568142380503</v>
      </c>
      <c r="T36" s="21">
        <f>1-1/(T$13*'Ara islemler-pi_c'!$B36)</f>
        <v>0.5852730783536042</v>
      </c>
      <c r="U36" s="12">
        <f>1-1/(U$13*'Ara islemler-pi_c'!$B36)</f>
        <v>0.72351538556906947</v>
      </c>
      <c r="V36" s="18">
        <f>1-1/(V$13*'Ara islemler-pi_c'!$B36)</f>
        <v>0.82225989072297323</v>
      </c>
      <c r="W36" s="21">
        <f>2*W$12/('Ara islemler-pi_c'!H36+W$12)</f>
        <v>0.39553836518212027</v>
      </c>
      <c r="X36" s="12">
        <f>2*X$12/('Ara islemler-pi_c'!L36+X$12)</f>
        <v>0.63197579892272193</v>
      </c>
      <c r="Y36" s="18">
        <f>2*Y$12/('Ara islemler-pi_c'!P36+Y$12)</f>
        <v>0.83534824818762887</v>
      </c>
      <c r="Z36" s="21">
        <f t="shared" si="6"/>
        <v>0.23149795659709158</v>
      </c>
      <c r="AA36" s="12">
        <f t="shared" si="7"/>
        <v>0.45724421382789388</v>
      </c>
      <c r="AB36" s="18">
        <f t="shared" si="8"/>
        <v>0.68687335927038684</v>
      </c>
    </row>
    <row r="37" spans="1:28">
      <c r="A37" s="85">
        <v>12</v>
      </c>
      <c r="B37" s="72">
        <f>$K$4/$K$3*('Ara islemler-pi_c'!D37-B$12)</f>
        <v>114.09833030026549</v>
      </c>
      <c r="C37" s="12">
        <f>$K$4/$K$3*('Ara islemler-pi_c'!F37-C$12)</f>
        <v>101.57390743443965</v>
      </c>
      <c r="D37" s="12">
        <f>$K$4/$K$3*('Ara islemler-pi_c'!H37-D$12)</f>
        <v>92.12392521626272</v>
      </c>
      <c r="E37" s="12">
        <f>$K$4/$K$3*('Ara islemler-pi_c'!J37-E$12)</f>
        <v>82.247104186706764</v>
      </c>
      <c r="F37" s="12">
        <f>$K$4/$K$3*('Ara islemler-pi_c'!L37-F$12)</f>
        <v>69.759388402386676</v>
      </c>
      <c r="G37" s="12">
        <f>$K$4/$K$3*('Ara islemler-pi_c'!N37-G$12)</f>
        <v>53.929153469893606</v>
      </c>
      <c r="H37" s="18">
        <f>$K$4/$K$3*('Ara islemler-pi_c'!P37-H$12)</f>
        <v>34.637007448335865</v>
      </c>
      <c r="I37" s="21">
        <f>$D$5*$D$3/$D$6*($K$5-B$13*'Ara islemler-pi_c'!$B37)</f>
        <v>2.878388564582833E-2</v>
      </c>
      <c r="J37" s="12">
        <f>$D$5*$D$3/$D$6*($K$5-C$13*'Ara islemler-pi_c'!$B37)</f>
        <v>2.8266558188989311E-2</v>
      </c>
      <c r="K37" s="12">
        <f>$D$5*$D$3/$D$6*($K$5-D$13*'Ara islemler-pi_c'!$B37)</f>
        <v>2.6714575818472256E-2</v>
      </c>
      <c r="L37" s="12">
        <f>$D$5*$D$3/$D$6*($K$5-E$13*'Ara islemler-pi_c'!$B37)</f>
        <v>2.4127938534277166E-2</v>
      </c>
      <c r="M37" s="12">
        <f>$D$5*$D$3/$D$6*($K$5-F$13*'Ara islemler-pi_c'!$B37)</f>
        <v>2.0506646336404036E-2</v>
      </c>
      <c r="N37" s="12">
        <f>$D$5*$D$3/$D$6*($K$5-G$13*'Ara islemler-pi_c'!$B37)</f>
        <v>1.5850699224852872E-2</v>
      </c>
      <c r="O37" s="18">
        <f>$D$5*$D$3/$D$6*($K$5-H$13*'Ara islemler-pi_c'!$B37)</f>
        <v>1.0160097199623672E-2</v>
      </c>
      <c r="P37" s="21">
        <f t="shared" si="2"/>
        <v>0.908181461133449</v>
      </c>
      <c r="Q37" s="12">
        <f t="shared" si="3"/>
        <v>1.0018282455663303</v>
      </c>
      <c r="R37" s="12">
        <f t="shared" si="4"/>
        <v>1.0439467567272385</v>
      </c>
      <c r="S37" s="18">
        <f t="shared" si="5"/>
        <v>1.0582651095680877</v>
      </c>
      <c r="T37" s="21">
        <f>1-1/(T$13*'Ara islemler-pi_c'!$B37)</f>
        <v>0.59028557456774045</v>
      </c>
      <c r="U37" s="12">
        <f>1-1/(U$13*'Ara islemler-pi_c'!$B37)</f>
        <v>0.72685704971182696</v>
      </c>
      <c r="V37" s="18">
        <f>1-1/(V$13*'Ara islemler-pi_c'!$B37)</f>
        <v>0.82440810338617454</v>
      </c>
      <c r="W37" s="21">
        <f>2*W$12/('Ara islemler-pi_c'!H37+W$12)</f>
        <v>0.39510242943505547</v>
      </c>
      <c r="X37" s="12">
        <f>2*X$12/('Ara islemler-pi_c'!L37+X$12)</f>
        <v>0.63304813012124916</v>
      </c>
      <c r="Y37" s="18">
        <f>2*Y$12/('Ara islemler-pi_c'!P37+Y$12)</f>
        <v>0.83901402727225893</v>
      </c>
      <c r="Z37" s="21">
        <f t="shared" si="6"/>
        <v>0.23322326457218184</v>
      </c>
      <c r="AA37" s="12">
        <f t="shared" si="7"/>
        <v>0.46013549618551991</v>
      </c>
      <c r="AB37" s="18">
        <f t="shared" si="8"/>
        <v>0.69168996293791907</v>
      </c>
    </row>
    <row r="38" spans="1:28">
      <c r="A38" s="85">
        <v>12.5</v>
      </c>
      <c r="B38" s="72">
        <f>$K$4/$K$3*('Ara islemler-pi_c'!D38-B$12)</f>
        <v>114.49417729826888</v>
      </c>
      <c r="C38" s="12">
        <f>$K$4/$K$3*('Ara islemler-pi_c'!F38-C$12)</f>
        <v>101.89775072918627</v>
      </c>
      <c r="D38" s="12">
        <f>$K$4/$K$3*('Ara islemler-pi_c'!H38-D$12)</f>
        <v>92.270337766479315</v>
      </c>
      <c r="E38" s="12">
        <f>$K$4/$K$3*('Ara islemler-pi_c'!J38-E$12)</f>
        <v>82.169714693604675</v>
      </c>
      <c r="F38" s="12">
        <f>$K$4/$K$3*('Ara islemler-pi_c'!L38-F$12)</f>
        <v>69.435258960552972</v>
      </c>
      <c r="G38" s="12">
        <f>$K$4/$K$3*('Ara islemler-pi_c'!N38-G$12)</f>
        <v>53.328520903212279</v>
      </c>
      <c r="H38" s="18">
        <f>$K$4/$K$3*('Ara islemler-pi_c'!P38-H$12)</f>
        <v>33.706762353033184</v>
      </c>
      <c r="I38" s="21">
        <f>$D$5*$D$3/$D$6*($K$5-B$13*'Ara islemler-pi_c'!$B38)</f>
        <v>2.866250293202563E-2</v>
      </c>
      <c r="J38" s="12">
        <f>$D$5*$D$3/$D$6*($K$5-C$13*'Ara islemler-pi_c'!$B38)</f>
        <v>2.8139106339496473E-2</v>
      </c>
      <c r="K38" s="12">
        <f>$D$5*$D$3/$D$6*($K$5-D$13*'Ara islemler-pi_c'!$B38)</f>
        <v>2.656891656190901E-2</v>
      </c>
      <c r="L38" s="12">
        <f>$D$5*$D$3/$D$6*($K$5-E$13*'Ara islemler-pi_c'!$B38)</f>
        <v>2.3951933599263245E-2</v>
      </c>
      <c r="M38" s="12">
        <f>$D$5*$D$3/$D$6*($K$5-F$13*'Ara islemler-pi_c'!$B38)</f>
        <v>2.0288157451559173E-2</v>
      </c>
      <c r="N38" s="12">
        <f>$D$5*$D$3/$D$6*($K$5-G$13*'Ara islemler-pi_c'!$B38)</f>
        <v>1.5577588118796792E-2</v>
      </c>
      <c r="O38" s="18">
        <f>$D$5*$D$3/$D$6*($K$5-H$13*'Ara islemler-pi_c'!$B38)</f>
        <v>9.8202256009761024E-3</v>
      </c>
      <c r="P38" s="21">
        <f t="shared" si="2"/>
        <v>0.90122496174180899</v>
      </c>
      <c r="Q38" s="12">
        <f t="shared" si="3"/>
        <v>0.99414150064425344</v>
      </c>
      <c r="R38" s="12">
        <f t="shared" si="4"/>
        <v>1.0366072341139756</v>
      </c>
      <c r="S38" s="18">
        <f t="shared" si="5"/>
        <v>1.051877215106326</v>
      </c>
      <c r="T38" s="21">
        <f>1-1/(T$13*'Ara islemler-pi_c'!$B38)</f>
        <v>0.59503648903231188</v>
      </c>
      <c r="U38" s="12">
        <f>1-1/(U$13*'Ara islemler-pi_c'!$B38)</f>
        <v>0.73002432602154121</v>
      </c>
      <c r="V38" s="18">
        <f>1-1/(V$13*'Ara islemler-pi_c'!$B38)</f>
        <v>0.82644420958527653</v>
      </c>
      <c r="W38" s="21">
        <f>2*W$12/('Ara islemler-pi_c'!H38+W$12)</f>
        <v>0.3947229571197145</v>
      </c>
      <c r="X38" s="12">
        <f>2*X$12/('Ara islemler-pi_c'!L38+X$12)</f>
        <v>0.63412932195633609</v>
      </c>
      <c r="Y38" s="18">
        <f>2*Y$12/('Ara islemler-pi_c'!P38+Y$12)</f>
        <v>0.84265733679043642</v>
      </c>
      <c r="Z38" s="21">
        <f t="shared" si="6"/>
        <v>0.23487456254496672</v>
      </c>
      <c r="AA38" s="12">
        <f t="shared" si="7"/>
        <v>0.46292983087167117</v>
      </c>
      <c r="AB38" s="18">
        <f t="shared" si="8"/>
        <v>0.6964092766550064</v>
      </c>
    </row>
    <row r="39" spans="1:28">
      <c r="A39" s="85">
        <v>13</v>
      </c>
      <c r="B39" s="72">
        <f>$K$4/$K$3*('Ara islemler-pi_c'!D39-B$12)</f>
        <v>114.85857985385198</v>
      </c>
      <c r="C39" s="12">
        <f>$K$4/$K$3*('Ara islemler-pi_c'!F39-C$12)</f>
        <v>102.19389904102208</v>
      </c>
      <c r="D39" s="12">
        <f>$K$4/$K$3*('Ara islemler-pi_c'!H39-D$12)</f>
        <v>92.397621970694416</v>
      </c>
      <c r="E39" s="12">
        <f>$K$4/$K$3*('Ara islemler-pi_c'!J39-E$12)</f>
        <v>82.082639478214148</v>
      </c>
      <c r="F39" s="12">
        <f>$K$4/$K$3*('Ara islemler-pi_c'!L39-F$12)</f>
        <v>69.110113783397452</v>
      </c>
      <c r="G39" s="12">
        <f>$K$4/$K$3*('Ara islemler-pi_c'!N39-G$12)</f>
        <v>52.734536886206669</v>
      </c>
      <c r="H39" s="18">
        <f>$K$4/$K$3*('Ara islemler-pi_c'!P39-H$12)</f>
        <v>32.789662330482109</v>
      </c>
      <c r="I39" s="21">
        <f>$D$5*$D$3/$D$6*($K$5-B$13*'Ara islemler-pi_c'!$B39)</f>
        <v>2.8544540441018867E-2</v>
      </c>
      <c r="J39" s="12">
        <f>$D$5*$D$3/$D$6*($K$5-C$13*'Ara islemler-pi_c'!$B39)</f>
        <v>2.8015245723939375E-2</v>
      </c>
      <c r="K39" s="12">
        <f>$D$5*$D$3/$D$6*($K$5-D$13*'Ara islemler-pi_c'!$B39)</f>
        <v>2.64273615727009E-2</v>
      </c>
      <c r="L39" s="12">
        <f>$D$5*$D$3/$D$6*($K$5-E$13*'Ara islemler-pi_c'!$B39)</f>
        <v>2.3780887987303444E-2</v>
      </c>
      <c r="M39" s="12">
        <f>$D$5*$D$3/$D$6*($K$5-F$13*'Ara islemler-pi_c'!$B39)</f>
        <v>2.0075824967747007E-2</v>
      </c>
      <c r="N39" s="12">
        <f>$D$5*$D$3/$D$6*($K$5-G$13*'Ara islemler-pi_c'!$B39)</f>
        <v>1.531217251403158E-2</v>
      </c>
      <c r="O39" s="18">
        <f>$D$5*$D$3/$D$6*($K$5-H$13*'Ara islemler-pi_c'!$B39)</f>
        <v>9.4899306261571788E-3</v>
      </c>
      <c r="P39" s="21">
        <f t="shared" si="2"/>
        <v>0.89466843241856153</v>
      </c>
      <c r="Q39" s="12">
        <f t="shared" si="3"/>
        <v>0.98689731532502911</v>
      </c>
      <c r="R39" s="12">
        <f t="shared" si="4"/>
        <v>1.0296639635584794</v>
      </c>
      <c r="S39" s="18">
        <f t="shared" si="5"/>
        <v>1.0457654593133023</v>
      </c>
      <c r="T39" s="21">
        <f>1-1/(T$13*'Ara islemler-pi_c'!$B39)</f>
        <v>0.59954914549563121</v>
      </c>
      <c r="U39" s="12">
        <f>1-1/(U$13*'Ara islemler-pi_c'!$B39)</f>
        <v>0.73303276366375414</v>
      </c>
      <c r="V39" s="18">
        <f>1-1/(V$13*'Ara islemler-pi_c'!$B39)</f>
        <v>0.82837820521241334</v>
      </c>
      <c r="W39" s="21">
        <f>2*W$12/('Ara islemler-pi_c'!H39+W$12)</f>
        <v>0.39439365348734962</v>
      </c>
      <c r="X39" s="12">
        <f>2*X$12/('Ara islemler-pi_c'!L39+X$12)</f>
        <v>0.63521761887047734</v>
      </c>
      <c r="Y39" s="18">
        <f>2*Y$12/('Ara islemler-pi_c'!P39+Y$12)</f>
        <v>0.84628027041996334</v>
      </c>
      <c r="Z39" s="21">
        <f t="shared" si="6"/>
        <v>0.23645837793724053</v>
      </c>
      <c r="AA39" s="12">
        <f t="shared" si="7"/>
        <v>0.46563532668853524</v>
      </c>
      <c r="AB39" s="18">
        <f t="shared" si="8"/>
        <v>0.70104013151716504</v>
      </c>
    </row>
    <row r="40" spans="1:28">
      <c r="A40" s="85">
        <v>13.5</v>
      </c>
      <c r="B40" s="72">
        <f>$K$4/$K$3*('Ara islemler-pi_c'!D40-B$12)</f>
        <v>115.19468463632175</v>
      </c>
      <c r="C40" s="12">
        <f>$K$4/$K$3*('Ara islemler-pi_c'!F40-C$12)</f>
        <v>102.46513872771179</v>
      </c>
      <c r="D40" s="12">
        <f>$K$4/$K$3*('Ara islemler-pi_c'!H40-D$12)</f>
        <v>92.507771570111174</v>
      </c>
      <c r="E40" s="12">
        <f>$K$4/$K$3*('Ara islemler-pi_c'!J40-E$12)</f>
        <v>81.987046516640305</v>
      </c>
      <c r="F40" s="12">
        <f>$K$4/$K$3*('Ara islemler-pi_c'!L40-F$12)</f>
        <v>68.784403272402045</v>
      </c>
      <c r="G40" s="12">
        <f>$K$4/$K$3*('Ara islemler-pi_c'!N40-G$12)</f>
        <v>52.147035854687687</v>
      </c>
      <c r="H40" s="18">
        <f>$K$4/$K$3*('Ara islemler-pi_c'!P40-H$12)</f>
        <v>31.884982774287444</v>
      </c>
      <c r="I40" s="21">
        <f>$D$5*$D$3/$D$6*($K$5-B$13*'Ara islemler-pi_c'!$B40)</f>
        <v>2.8429775622902522E-2</v>
      </c>
      <c r="J40" s="12">
        <f>$D$5*$D$3/$D$6*($K$5-C$13*'Ara islemler-pi_c'!$B40)</f>
        <v>2.7894742664917212E-2</v>
      </c>
      <c r="K40" s="12">
        <f>$D$5*$D$3/$D$6*($K$5-D$13*'Ara islemler-pi_c'!$B40)</f>
        <v>2.6289643790961284E-2</v>
      </c>
      <c r="L40" s="12">
        <f>$D$5*$D$3/$D$6*($K$5-E$13*'Ara islemler-pi_c'!$B40)</f>
        <v>2.3614479001034746E-2</v>
      </c>
      <c r="M40" s="12">
        <f>$D$5*$D$3/$D$6*($K$5-F$13*'Ara islemler-pi_c'!$B40)</f>
        <v>1.9869248295137584E-2</v>
      </c>
      <c r="N40" s="12">
        <f>$D$5*$D$3/$D$6*($K$5-G$13*'Ara islemler-pi_c'!$B40)</f>
        <v>1.5053951673269802E-2</v>
      </c>
      <c r="O40" s="18">
        <f>$D$5*$D$3/$D$6*($K$5-H$13*'Ara islemler-pi_c'!$B40)</f>
        <v>9.168589135431407E-3</v>
      </c>
      <c r="P40" s="21">
        <f t="shared" si="2"/>
        <v>0.88847148256507524</v>
      </c>
      <c r="Q40" s="12">
        <f t="shared" si="3"/>
        <v>0.9800511163173099</v>
      </c>
      <c r="R40" s="12">
        <f t="shared" si="4"/>
        <v>1.0230785591428</v>
      </c>
      <c r="S40" s="18">
        <f t="shared" si="5"/>
        <v>1.0399057120438024</v>
      </c>
      <c r="T40" s="21">
        <f>1-1/(T$13*'Ara islemler-pi_c'!$B40)</f>
        <v>0.60384399021461688</v>
      </c>
      <c r="U40" s="12">
        <f>1-1/(U$13*'Ara islemler-pi_c'!$B40)</f>
        <v>0.73589599347641133</v>
      </c>
      <c r="V40" s="18">
        <f>1-1/(V$13*'Ara islemler-pi_c'!$B40)</f>
        <v>0.83021885294912157</v>
      </c>
      <c r="W40" s="21">
        <f>2*W$12/('Ara islemler-pi_c'!H40+W$12)</f>
        <v>0.39410912285182115</v>
      </c>
      <c r="X40" s="12">
        <f>2*X$12/('Ara islemler-pi_c'!L40+X$12)</f>
        <v>0.63631155970213449</v>
      </c>
      <c r="Y40" s="18">
        <f>2*Y$12/('Ara islemler-pi_c'!P40+Y$12)</f>
        <v>0.84988479093141889</v>
      </c>
      <c r="Z40" s="21">
        <f t="shared" si="6"/>
        <v>0.23798042532282632</v>
      </c>
      <c r="AA40" s="12">
        <f t="shared" si="7"/>
        <v>0.46825912738752706</v>
      </c>
      <c r="AB40" s="18">
        <f t="shared" si="8"/>
        <v>0.70559037626598653</v>
      </c>
    </row>
    <row r="41" spans="1:28">
      <c r="A41" s="85">
        <v>14</v>
      </c>
      <c r="B41" s="72">
        <f>$K$4/$K$3*('Ara islemler-pi_c'!D41-B$12)</f>
        <v>115.50522467891356</v>
      </c>
      <c r="C41" s="12">
        <f>$K$4/$K$3*('Ara islemler-pi_c'!F41-C$12)</f>
        <v>102.71389032906234</v>
      </c>
      <c r="D41" s="12">
        <f>$K$4/$K$3*('Ara islemler-pi_c'!H41-D$12)</f>
        <v>92.602516564218476</v>
      </c>
      <c r="E41" s="12">
        <f>$K$4/$K$3*('Ara islemler-pi_c'!J41-E$12)</f>
        <v>81.883941871057871</v>
      </c>
      <c r="F41" s="12">
        <f>$K$4/$K$3*('Ara islemler-pi_c'!L41-F$12)</f>
        <v>68.458500571796364</v>
      </c>
      <c r="G41" s="12">
        <f>$K$4/$K$3*('Ara islemler-pi_c'!N41-G$12)</f>
        <v>51.56584455656909</v>
      </c>
      <c r="H41" s="18">
        <f>$K$4/$K$3*('Ara islemler-pi_c'!P41-H$12)</f>
        <v>30.992050857587412</v>
      </c>
      <c r="I41" s="21">
        <f>$D$5*$D$3/$D$6*($K$5-B$13*'Ara islemler-pi_c'!$B41)</f>
        <v>2.8318008020822027E-2</v>
      </c>
      <c r="J41" s="12">
        <f>$D$5*$D$3/$D$6*($K$5-C$13*'Ara islemler-pi_c'!$B41)</f>
        <v>2.7777386682732698E-2</v>
      </c>
      <c r="K41" s="12">
        <f>$D$5*$D$3/$D$6*($K$5-D$13*'Ara islemler-pi_c'!$B41)</f>
        <v>2.6155522668464694E-2</v>
      </c>
      <c r="L41" s="12">
        <f>$D$5*$D$3/$D$6*($K$5-E$13*'Ara islemler-pi_c'!$B41)</f>
        <v>2.3452415978018025E-2</v>
      </c>
      <c r="M41" s="12">
        <f>$D$5*$D$3/$D$6*($K$5-F$13*'Ara islemler-pi_c'!$B41)</f>
        <v>1.9668066611392698E-2</v>
      </c>
      <c r="N41" s="12">
        <f>$D$5*$D$3/$D$6*($K$5-G$13*'Ara islemler-pi_c'!$B41)</f>
        <v>1.4802474568588695E-2</v>
      </c>
      <c r="O41" s="18">
        <f>$D$5*$D$3/$D$6*($K$5-H$13*'Ara islemler-pi_c'!$B41)</f>
        <v>8.8556398496060298E-3</v>
      </c>
      <c r="P41" s="21">
        <f t="shared" si="2"/>
        <v>0.88259928638163299</v>
      </c>
      <c r="Q41" s="12">
        <f t="shared" si="3"/>
        <v>0.97356444914581963</v>
      </c>
      <c r="R41" s="12">
        <f t="shared" si="4"/>
        <v>1.0168177399495877</v>
      </c>
      <c r="S41" s="18">
        <f t="shared" si="5"/>
        <v>1.0342768131001701</v>
      </c>
      <c r="T41" s="21">
        <f>1-1/(T$13*'Ara islemler-pi_c'!$B41)</f>
        <v>0.60793903827727513</v>
      </c>
      <c r="U41" s="12">
        <f>1-1/(U$13*'Ara islemler-pi_c'!$B41)</f>
        <v>0.73862602551818335</v>
      </c>
      <c r="V41" s="18">
        <f>1-1/(V$13*'Ara islemler-pi_c'!$B41)</f>
        <v>0.8319738735474036</v>
      </c>
      <c r="W41" s="21">
        <f>2*W$12/('Ara islemler-pi_c'!H41+W$12)</f>
        <v>0.39386471253158123</v>
      </c>
      <c r="X41" s="12">
        <f>2*X$12/('Ara islemler-pi_c'!L41+X$12)</f>
        <v>0.63740992373581495</v>
      </c>
      <c r="Y41" s="18">
        <f>2*Y$12/('Ara islemler-pi_c'!P41+Y$12)</f>
        <v>0.85347274199114098</v>
      </c>
      <c r="Z41" s="21">
        <f t="shared" si="6"/>
        <v>0.23944573454780493</v>
      </c>
      <c r="AA41" s="12">
        <f t="shared" si="7"/>
        <v>0.47080755859483336</v>
      </c>
      <c r="AB41" s="18">
        <f t="shared" si="8"/>
        <v>0.71006702312149339</v>
      </c>
    </row>
    <row r="42" spans="1:28">
      <c r="A42" s="85">
        <v>14.5</v>
      </c>
      <c r="B42" s="72">
        <f>$K$4/$K$3*('Ara islemler-pi_c'!D42-B$12)</f>
        <v>115.79258631312038</v>
      </c>
      <c r="C42" s="12">
        <f>$K$4/$K$3*('Ara islemler-pi_c'!F42-C$12)</f>
        <v>102.94226756955726</v>
      </c>
      <c r="D42" s="12">
        <f>$K$4/$K$3*('Ara islemler-pi_c'!H42-D$12)</f>
        <v>92.683365713599969</v>
      </c>
      <c r="E42" s="12">
        <f>$K$4/$K$3*('Ara islemler-pi_c'!J42-E$12)</f>
        <v>81.774196314937782</v>
      </c>
      <c r="F42" s="12">
        <f>$K$4/$K$3*('Ara islemler-pi_c'!L42-F$12)</f>
        <v>68.132715443595913</v>
      </c>
      <c r="G42" s="12">
        <f>$K$4/$K$3*('Ara islemler-pi_c'!N42-G$12)</f>
        <v>50.990785765232118</v>
      </c>
      <c r="H42" s="18">
        <f>$K$4/$K$3*('Ara islemler-pi_c'!P42-H$12)</f>
        <v>30.110240745220374</v>
      </c>
      <c r="I42" s="21">
        <f>$D$5*$D$3/$D$6*($K$5-B$13*'Ara islemler-pi_c'!$B42)</f>
        <v>2.8209056375222422E-2</v>
      </c>
      <c r="J42" s="12">
        <f>$D$5*$D$3/$D$6*($K$5-C$13*'Ara islemler-pi_c'!$B42)</f>
        <v>2.7662987454853107E-2</v>
      </c>
      <c r="K42" s="12">
        <f>$D$5*$D$3/$D$6*($K$5-D$13*'Ara islemler-pi_c'!$B42)</f>
        <v>2.6024780693745166E-2</v>
      </c>
      <c r="L42" s="12">
        <f>$D$5*$D$3/$D$6*($K$5-E$13*'Ara islemler-pi_c'!$B42)</f>
        <v>2.3294436091898595E-2</v>
      </c>
      <c r="M42" s="12">
        <f>$D$5*$D$3/$D$6*($K$5-F$13*'Ara islemler-pi_c'!$B42)</f>
        <v>1.9471953649313398E-2</v>
      </c>
      <c r="N42" s="12">
        <f>$D$5*$D$3/$D$6*($K$5-G$13*'Ara islemler-pi_c'!$B42)</f>
        <v>1.4557333365989574E-2</v>
      </c>
      <c r="O42" s="18">
        <f>$D$5*$D$3/$D$6*($K$5-H$13*'Ara islemler-pi_c'!$B42)</f>
        <v>8.5505752419271219E-3</v>
      </c>
      <c r="P42" s="21">
        <f t="shared" si="2"/>
        <v>0.87702163138654987</v>
      </c>
      <c r="Q42" s="12">
        <f t="shared" si="3"/>
        <v>0.96740393609632913</v>
      </c>
      <c r="R42" s="12">
        <f t="shared" si="4"/>
        <v>1.0108524844359967</v>
      </c>
      <c r="S42" s="18">
        <f t="shared" si="5"/>
        <v>1.0288601104642621</v>
      </c>
      <c r="T42" s="21">
        <f>1-1/(T$13*'Ara islemler-pi_c'!$B42)</f>
        <v>0.61185023751986956</v>
      </c>
      <c r="U42" s="12">
        <f>1-1/(U$13*'Ara islemler-pi_c'!$B42)</f>
        <v>0.74123349167991304</v>
      </c>
      <c r="V42" s="18">
        <f>1-1/(V$13*'Ara islemler-pi_c'!$B42)</f>
        <v>0.83365010179422983</v>
      </c>
      <c r="W42" s="21">
        <f>2*W$12/('Ara islemler-pi_c'!H42+W$12)</f>
        <v>0.39365638842034589</v>
      </c>
      <c r="X42" s="12">
        <f>2*X$12/('Ara islemler-pi_c'!L42+X$12)</f>
        <v>0.63851168788788104</v>
      </c>
      <c r="Y42" s="18">
        <f>2*Y$12/('Ara islemler-pi_c'!P42+Y$12)</f>
        <v>0.85704585903382646</v>
      </c>
      <c r="Z42" s="21">
        <f t="shared" si="6"/>
        <v>0.24085875475620266</v>
      </c>
      <c r="AA42" s="12">
        <f t="shared" si="7"/>
        <v>0.47328624789156892</v>
      </c>
      <c r="AB42" s="18">
        <f t="shared" si="8"/>
        <v>0.71447636762587252</v>
      </c>
    </row>
    <row r="43" spans="1:28">
      <c r="A43" s="85">
        <v>15</v>
      </c>
      <c r="B43" s="72">
        <f>$K$4/$K$3*('Ara islemler-pi_c'!D43-B$12)</f>
        <v>116.05886335326777</v>
      </c>
      <c r="C43" s="12">
        <f>$K$4/$K$3*('Ara islemler-pi_c'!F43-C$12)</f>
        <v>103.15212516838429</v>
      </c>
      <c r="D43" s="12">
        <f>$K$4/$K$3*('Ara islemler-pi_c'!H43-D$12)</f>
        <v>92.751641015199851</v>
      </c>
      <c r="E43" s="12">
        <f>$K$4/$K$3*('Ara islemler-pi_c'!J43-E$12)</f>
        <v>81.658566882028097</v>
      </c>
      <c r="F43" s="12">
        <f>$K$4/$K$3*('Ara islemler-pi_c'!L43-F$12)</f>
        <v>67.807305368253324</v>
      </c>
      <c r="G43" s="12">
        <f>$K$4/$K$3*('Ara islemler-pi_c'!N43-G$12)</f>
        <v>50.421681007240338</v>
      </c>
      <c r="H43" s="18">
        <f>$K$4/$K$3*('Ara islemler-pi_c'!P43-H$12)</f>
        <v>29.238969282647108</v>
      </c>
      <c r="I43" s="21">
        <f>$D$5*$D$3/$D$6*($K$5-B$13*'Ara islemler-pi_c'!$B43)</f>
        <v>2.8102756193468817E-2</v>
      </c>
      <c r="J43" s="12">
        <f>$D$5*$D$3/$D$6*($K$5-C$13*'Ara islemler-pi_c'!$B43)</f>
        <v>2.7551372264011817E-2</v>
      </c>
      <c r="K43" s="12">
        <f>$D$5*$D$3/$D$6*($K$5-D$13*'Ara islemler-pi_c'!$B43)</f>
        <v>2.5897220475640838E-2</v>
      </c>
      <c r="L43" s="12">
        <f>$D$5*$D$3/$D$6*($K$5-E$13*'Ara islemler-pi_c'!$B43)</f>
        <v>2.3140300828355869E-2</v>
      </c>
      <c r="M43" s="12">
        <f>$D$5*$D$3/$D$6*($K$5-F$13*'Ara islemler-pi_c'!$B43)</f>
        <v>1.9280613322156911E-2</v>
      </c>
      <c r="N43" s="12">
        <f>$D$5*$D$3/$D$6*($K$5-G$13*'Ara islemler-pi_c'!$B43)</f>
        <v>1.4318157957043961E-2</v>
      </c>
      <c r="O43" s="18">
        <f>$D$5*$D$3/$D$6*($K$5-H$13*'Ara islemler-pi_c'!$B43)</f>
        <v>8.2529347330170307E-3</v>
      </c>
      <c r="P43" s="21">
        <f t="shared" si="2"/>
        <v>0.87171215858404483</v>
      </c>
      <c r="Q43" s="12">
        <f t="shared" si="3"/>
        <v>0.9615404431904262</v>
      </c>
      <c r="R43" s="12">
        <f t="shared" si="4"/>
        <v>1.0051573502298334</v>
      </c>
      <c r="S43" s="18">
        <f t="shared" si="5"/>
        <v>1.0236390840604326</v>
      </c>
      <c r="T43" s="21">
        <f>1-1/(T$13*'Ara islemler-pi_c'!$B43)</f>
        <v>0.61559176752237521</v>
      </c>
      <c r="U43" s="12">
        <f>1-1/(U$13*'Ara islemler-pi_c'!$B43)</f>
        <v>0.74372784501491684</v>
      </c>
      <c r="V43" s="18">
        <f>1-1/(V$13*'Ara islemler-pi_c'!$B43)</f>
        <v>0.83525361465244652</v>
      </c>
      <c r="W43" s="21">
        <f>2*W$12/('Ara islemler-pi_c'!H43+W$12)</f>
        <v>0.39348063491301111</v>
      </c>
      <c r="X43" s="12">
        <f>2*X$12/('Ara islemler-pi_c'!L43+X$12)</f>
        <v>0.63961599246229939</v>
      </c>
      <c r="Y43" s="18">
        <f>2*Y$12/('Ara islemler-pi_c'!P43+Y$12)</f>
        <v>0.86060577920947789</v>
      </c>
      <c r="Z43" s="21">
        <f t="shared" si="6"/>
        <v>0.24222343953192693</v>
      </c>
      <c r="AA43" s="12">
        <f t="shared" si="7"/>
        <v>0.47570022371106324</v>
      </c>
      <c r="AB43" s="18">
        <f t="shared" si="8"/>
        <v>0.71882408787550167</v>
      </c>
    </row>
    <row r="44" spans="1:28">
      <c r="A44" s="85">
        <v>15.5</v>
      </c>
      <c r="B44" s="72">
        <f>$K$4/$K$3*('Ara islemler-pi_c'!D44-B$12)</f>
        <v>116.30590130318738</v>
      </c>
      <c r="C44" s="12">
        <f>$K$4/$K$3*('Ara islemler-pi_c'!F44-C$12)</f>
        <v>103.34509787915528</v>
      </c>
      <c r="D44" s="12">
        <f>$K$4/$K$3*('Ara islemler-pi_c'!H44-D$12)</f>
        <v>92.808505876794413</v>
      </c>
      <c r="E44" s="12">
        <f>$K$4/$K$3*('Ara islemler-pi_c'!J44-E$12)</f>
        <v>81.537714435405292</v>
      </c>
      <c r="F44" s="12">
        <f>$K$4/$K$3*('Ara islemler-pi_c'!L44-F$12)</f>
        <v>67.482484487881791</v>
      </c>
      <c r="G44" s="12">
        <f>$K$4/$K$3*('Ara islemler-pi_c'!N44-G$12)</f>
        <v>49.858352556734225</v>
      </c>
      <c r="H44" s="18">
        <f>$K$4/$K$3*('Ara islemler-pi_c'!P44-H$12)</f>
        <v>28.377692121178654</v>
      </c>
      <c r="I44" s="21">
        <f>$D$5*$D$3/$D$6*($K$5-B$13*'Ara islemler-pi_c'!$B44)</f>
        <v>2.7998957697163457E-2</v>
      </c>
      <c r="J44" s="12">
        <f>$D$5*$D$3/$D$6*($K$5-C$13*'Ara islemler-pi_c'!$B44)</f>
        <v>2.7442383842891195E-2</v>
      </c>
      <c r="K44" s="12">
        <f>$D$5*$D$3/$D$6*($K$5-D$13*'Ara islemler-pi_c'!$B44)</f>
        <v>2.5772662280074413E-2</v>
      </c>
      <c r="L44" s="12">
        <f>$D$5*$D$3/$D$6*($K$5-E$13*'Ara islemler-pi_c'!$B44)</f>
        <v>2.2989793008713101E-2</v>
      </c>
      <c r="M44" s="12">
        <f>$D$5*$D$3/$D$6*($K$5-F$13*'Ara islemler-pi_c'!$B44)</f>
        <v>1.9093776028807269E-2</v>
      </c>
      <c r="N44" s="12">
        <f>$D$5*$D$3/$D$6*($K$5-G$13*'Ara islemler-pi_c'!$B44)</f>
        <v>1.408461134035691E-2</v>
      </c>
      <c r="O44" s="18">
        <f>$D$5*$D$3/$D$6*($K$5-H$13*'Ara islemler-pi_c'!$B44)</f>
        <v>7.9622989433620322E-3</v>
      </c>
      <c r="P44" s="21">
        <f t="shared" si="2"/>
        <v>0.86664775028940089</v>
      </c>
      <c r="Q44" s="12">
        <f t="shared" si="3"/>
        <v>0.95594840840858875</v>
      </c>
      <c r="R44" s="12">
        <f t="shared" si="4"/>
        <v>0.99970992240126921</v>
      </c>
      <c r="S44" s="18">
        <f t="shared" si="5"/>
        <v>1.0185990368515516</v>
      </c>
      <c r="T44" s="21">
        <f>1-1/(T$13*'Ara islemler-pi_c'!$B44)</f>
        <v>0.61917628700638416</v>
      </c>
      <c r="U44" s="12">
        <f>1-1/(U$13*'Ara islemler-pi_c'!$B44)</f>
        <v>0.74611752467092274</v>
      </c>
      <c r="V44" s="18">
        <f>1-1/(V$13*'Ara islemler-pi_c'!$B44)</f>
        <v>0.83678983728845036</v>
      </c>
      <c r="W44" s="21">
        <f>2*W$12/('Ara islemler-pi_c'!H44+W$12)</f>
        <v>0.39333437377192254</v>
      </c>
      <c r="X44" s="12">
        <f>2*X$12/('Ara islemler-pi_c'!L44+X$12)</f>
        <v>0.64072211356195574</v>
      </c>
      <c r="Y44" s="18">
        <f>2*Y$12/('Ara islemler-pi_c'!P44+Y$12)</f>
        <v>0.86415405044469584</v>
      </c>
      <c r="Z44" s="21">
        <f t="shared" si="6"/>
        <v>0.24354331710408028</v>
      </c>
      <c r="AA44" s="12">
        <f t="shared" si="7"/>
        <v>0.47805399737276827</v>
      </c>
      <c r="AB44" s="18">
        <f t="shared" si="8"/>
        <v>0.72311532726377237</v>
      </c>
    </row>
    <row r="45" spans="1:28">
      <c r="A45" s="85">
        <v>16</v>
      </c>
      <c r="B45" s="72">
        <f>$K$4/$K$3*('Ara islemler-pi_c'!D45-B$12)</f>
        <v>116.53533368416436</v>
      </c>
      <c r="C45" s="12">
        <f>$K$4/$K$3*('Ara islemler-pi_c'!F45-C$12)</f>
        <v>103.52263259655933</v>
      </c>
      <c r="D45" s="12">
        <f>$K$4/$K$3*('Ara islemler-pi_c'!H45-D$12)</f>
        <v>92.85498830328288</v>
      </c>
      <c r="E45" s="12">
        <f>$K$4/$K$3*('Ara islemler-pi_c'!J45-E$12)</f>
        <v>81.41221808971855</v>
      </c>
      <c r="F45" s="12">
        <f>$K$4/$K$3*('Ara islemler-pi_c'!L45-F$12)</f>
        <v>67.158430858003783</v>
      </c>
      <c r="G45" s="12">
        <f>$K$4/$K$3*('Ara islemler-pi_c'!N45-G$12)</f>
        <v>49.300624881596434</v>
      </c>
      <c r="H45" s="18">
        <f>$K$4/$K$3*('Ara islemler-pi_c'!P45-H$12)</f>
        <v>27.525900238031916</v>
      </c>
      <c r="I45" s="21">
        <f>$D$5*$D$3/$D$6*($K$5-B$13*'Ara islemler-pi_c'!$B45)</f>
        <v>2.7897524078275129E-2</v>
      </c>
      <c r="J45" s="12">
        <f>$D$5*$D$3/$D$6*($K$5-C$13*'Ara islemler-pi_c'!$B45)</f>
        <v>2.733587854305845E-2</v>
      </c>
      <c r="K45" s="12">
        <f>$D$5*$D$3/$D$6*($K$5-D$13*'Ara islemler-pi_c'!$B45)</f>
        <v>2.5650941937408418E-2</v>
      </c>
      <c r="L45" s="12">
        <f>$D$5*$D$3/$D$6*($K$5-E$13*'Ara islemler-pi_c'!$B45)</f>
        <v>2.2842714261325024E-2</v>
      </c>
      <c r="M45" s="12">
        <f>$D$5*$D$3/$D$6*($K$5-F$13*'Ara islemler-pi_c'!$B45)</f>
        <v>1.8911195514808278E-2</v>
      </c>
      <c r="N45" s="12">
        <f>$D$5*$D$3/$D$6*($K$5-G$13*'Ara islemler-pi_c'!$B45)</f>
        <v>1.3856385697858171E-2</v>
      </c>
      <c r="O45" s="18">
        <f>$D$5*$D$3/$D$6*($K$5-H$13*'Ara islemler-pi_c'!$B45)</f>
        <v>7.6782848104747156E-3</v>
      </c>
      <c r="P45" s="21">
        <f t="shared" si="2"/>
        <v>0.86180803286649654</v>
      </c>
      <c r="Q45" s="12">
        <f t="shared" si="3"/>
        <v>0.9506052955446298</v>
      </c>
      <c r="R45" s="12">
        <f t="shared" si="4"/>
        <v>0.99449036246774813</v>
      </c>
      <c r="S45" s="18">
        <f t="shared" si="5"/>
        <v>1.0137268394083712</v>
      </c>
      <c r="T45" s="21">
        <f>1-1/(T$13*'Ara islemler-pi_c'!$B45)</f>
        <v>0.6226151398900388</v>
      </c>
      <c r="U45" s="12">
        <f>1-1/(U$13*'Ara islemler-pi_c'!$B45)</f>
        <v>0.74841009326002583</v>
      </c>
      <c r="V45" s="18">
        <f>1-1/(V$13*'Ara islemler-pi_c'!$B45)</f>
        <v>0.83826363138144511</v>
      </c>
      <c r="W45" s="21">
        <f>2*W$12/('Ara islemler-pi_c'!H45+W$12)</f>
        <v>0.39321489785773334</v>
      </c>
      <c r="X45" s="12">
        <f>2*X$12/('Ara islemler-pi_c'!L45+X$12)</f>
        <v>0.64182944071250869</v>
      </c>
      <c r="Y45" s="18">
        <f>2*Y$12/('Ara islemler-pi_c'!P45+Y$12)</f>
        <v>0.86769213967658809</v>
      </c>
      <c r="Z45" s="21">
        <f t="shared" si="6"/>
        <v>0.24482154863653996</v>
      </c>
      <c r="AA45" s="12">
        <f t="shared" si="7"/>
        <v>0.48035163158067884</v>
      </c>
      <c r="AB45" s="18">
        <f t="shared" si="8"/>
        <v>0.72735476392643283</v>
      </c>
    </row>
    <row r="46" spans="1:28">
      <c r="A46" s="85">
        <v>16.5</v>
      </c>
      <c r="B46" s="72">
        <f>$K$4/$K$3*('Ara islemler-pi_c'!D46-B$12)</f>
        <v>116.74861208988091</v>
      </c>
      <c r="C46" s="12">
        <f>$K$4/$K$3*('Ara islemler-pi_c'!F46-C$12)</f>
        <v>103.68601493725316</v>
      </c>
      <c r="D46" s="12">
        <f>$K$4/$K$3*('Ara islemler-pi_c'!H46-D$12)</f>
        <v>92.892000102253704</v>
      </c>
      <c r="E46" s="12">
        <f>$K$4/$K$3*('Ara islemler-pi_c'!J46-E$12)</f>
        <v>81.282587125748336</v>
      </c>
      <c r="F46" s="12">
        <f>$K$4/$K$3*('Ara islemler-pi_c'!L46-F$12)</f>
        <v>66.835292363006744</v>
      </c>
      <c r="G46" s="12">
        <f>$K$4/$K$3*('Ara islemler-pi_c'!N46-G$12)</f>
        <v>48.748325678204822</v>
      </c>
      <c r="H46" s="18">
        <f>$K$4/$K$3*('Ara islemler-pi_c'!P46-H$12)</f>
        <v>26.683116811087935</v>
      </c>
      <c r="I46" s="21">
        <f>$D$5*$D$3/$D$6*($K$5-B$13*'Ara islemler-pi_c'!$B46)</f>
        <v>2.7798330009503207E-2</v>
      </c>
      <c r="J46" s="12">
        <f>$D$5*$D$3/$D$6*($K$5-C$13*'Ara islemler-pi_c'!$B46)</f>
        <v>2.7231724770847929E-2</v>
      </c>
      <c r="K46" s="12">
        <f>$D$5*$D$3/$D$6*($K$5-D$13*'Ara islemler-pi_c'!$B46)</f>
        <v>2.5531909054882108E-2</v>
      </c>
      <c r="L46" s="12">
        <f>$D$5*$D$3/$D$6*($K$5-E$13*'Ara islemler-pi_c'!$B46)</f>
        <v>2.2698882861605735E-2</v>
      </c>
      <c r="M46" s="12">
        <f>$D$5*$D$3/$D$6*($K$5-F$13*'Ara islemler-pi_c'!$B46)</f>
        <v>1.8732646191018817E-2</v>
      </c>
      <c r="N46" s="12">
        <f>$D$5*$D$3/$D$6*($K$5-G$13*'Ara islemler-pi_c'!$B46)</f>
        <v>1.3633199043121342E-2</v>
      </c>
      <c r="O46" s="18">
        <f>$D$5*$D$3/$D$6*($K$5-H$13*'Ara islemler-pi_c'!$B46)</f>
        <v>7.4005414179133273E-3</v>
      </c>
      <c r="P46" s="21">
        <f t="shared" si="2"/>
        <v>0.85717496973041429</v>
      </c>
      <c r="Q46" s="12">
        <f t="shared" si="3"/>
        <v>0.94549114684732682</v>
      </c>
      <c r="R46" s="12">
        <f t="shared" si="4"/>
        <v>0.98948103707959234</v>
      </c>
      <c r="S46" s="18">
        <f t="shared" si="5"/>
        <v>1.0090107172927449</v>
      </c>
      <c r="T46" s="21">
        <f>1-1/(T$13*'Ara islemler-pi_c'!$B46)</f>
        <v>0.62591852796460667</v>
      </c>
      <c r="U46" s="12">
        <f>1-1/(U$13*'Ara islemler-pi_c'!$B46)</f>
        <v>0.75061235197640441</v>
      </c>
      <c r="V46" s="18">
        <f>1-1/(V$13*'Ara islemler-pi_c'!$B46)</f>
        <v>0.83967936912768859</v>
      </c>
      <c r="W46" s="21">
        <f>2*W$12/('Ara islemler-pi_c'!H46+W$12)</f>
        <v>0.3931198166256088</v>
      </c>
      <c r="X46" s="12">
        <f>2*X$12/('Ara islemler-pi_c'!L46+X$12)</f>
        <v>0.64293745860070606</v>
      </c>
      <c r="Y46" s="18">
        <f>2*Y$12/('Ara islemler-pi_c'!P46+Y$12)</f>
        <v>0.87122144032555182</v>
      </c>
      <c r="Z46" s="21">
        <f t="shared" si="6"/>
        <v>0.24606097693601717</v>
      </c>
      <c r="AA46" s="12">
        <f t="shared" si="7"/>
        <v>0.48259679797400812</v>
      </c>
      <c r="AB46" s="18">
        <f t="shared" si="8"/>
        <v>0.73154666938307555</v>
      </c>
    </row>
    <row r="47" spans="1:28">
      <c r="A47" s="85">
        <v>17</v>
      </c>
      <c r="B47" s="72">
        <f>$K$4/$K$3*('Ara islemler-pi_c'!D47-B$12)</f>
        <v>116.94703120809143</v>
      </c>
      <c r="C47" s="12">
        <f>$K$4/$K$3*('Ara islemler-pi_c'!F47-C$12)</f>
        <v>103.83639138290246</v>
      </c>
      <c r="D47" s="12">
        <f>$K$4/$K$3*('Ara islemler-pi_c'!H47-D$12)</f>
        <v>92.920352889023107</v>
      </c>
      <c r="E47" s="12">
        <f>$K$4/$K$3*('Ara islemler-pi_c'!J47-E$12)</f>
        <v>81.149270891912821</v>
      </c>
      <c r="F47" s="12">
        <f>$K$4/$K$3*('Ara islemler-pi_c'!L47-F$12)</f>
        <v>66.513191568398597</v>
      </c>
      <c r="G47" s="12">
        <f>$K$4/$K$3*('Ara islemler-pi_c'!N47-G$12)</f>
        <v>48.201286596611837</v>
      </c>
      <c r="H47" s="18">
        <f>$K$4/$K$3*('Ara islemler-pi_c'!P47-H$12)</f>
        <v>25.848894410823092</v>
      </c>
      <c r="I47" s="21">
        <f>$D$5*$D$3/$D$6*($K$5-B$13*'Ara islemler-pi_c'!$B47)</f>
        <v>2.7701260365293467E-2</v>
      </c>
      <c r="J47" s="12">
        <f>$D$5*$D$3/$D$6*($K$5-C$13*'Ara islemler-pi_c'!$B47)</f>
        <v>2.7129801644427708E-2</v>
      </c>
      <c r="K47" s="12">
        <f>$D$5*$D$3/$D$6*($K$5-D$13*'Ara islemler-pi_c'!$B47)</f>
        <v>2.5415425481830428E-2</v>
      </c>
      <c r="L47" s="12">
        <f>$D$5*$D$3/$D$6*($K$5-E$13*'Ara islemler-pi_c'!$B47)</f>
        <v>2.2558131877501622E-2</v>
      </c>
      <c r="M47" s="12">
        <f>$D$5*$D$3/$D$6*($K$5-F$13*'Ara islemler-pi_c'!$B47)</f>
        <v>1.8557920831441293E-2</v>
      </c>
      <c r="N47" s="12">
        <f>$D$5*$D$3/$D$6*($K$5-G$13*'Ara islemler-pi_c'!$B47)</f>
        <v>1.3414792343649441E-2</v>
      </c>
      <c r="O47" s="18">
        <f>$D$5*$D$3/$D$6*($K$5-H$13*'Ara islemler-pi_c'!$B47)</f>
        <v>7.1287464141260694E-3</v>
      </c>
      <c r="P47" s="21">
        <f t="shared" si="2"/>
        <v>0.85273252586985426</v>
      </c>
      <c r="Q47" s="12">
        <f t="shared" si="3"/>
        <v>0.94058821400857628</v>
      </c>
      <c r="R47" s="12">
        <f t="shared" si="4"/>
        <v>0.98466621025282519</v>
      </c>
      <c r="S47" s="18">
        <f t="shared" si="5"/>
        <v>1.004440072981408</v>
      </c>
      <c r="T47" s="21">
        <f>1-1/(T$13*'Ara islemler-pi_c'!$B47)</f>
        <v>0.62909565643163901</v>
      </c>
      <c r="U47" s="12">
        <f>1-1/(U$13*'Ara islemler-pi_c'!$B47)</f>
        <v>0.7527304376210926</v>
      </c>
      <c r="V47" s="18">
        <f>1-1/(V$13*'Ara islemler-pi_c'!$B47)</f>
        <v>0.84104099561355961</v>
      </c>
      <c r="W47" s="21">
        <f>2*W$12/('Ara islemler-pi_c'!H47+W$12)</f>
        <v>0.39304701100767153</v>
      </c>
      <c r="X47" s="12">
        <f>2*X$12/('Ara islemler-pi_c'!L47+X$12)</f>
        <v>0.64404573208415072</v>
      </c>
      <c r="Y47" s="18">
        <f>2*Y$12/('Ara islemler-pi_c'!P47+Y$12)</f>
        <v>0.87474327907500593</v>
      </c>
      <c r="Z47" s="21">
        <f t="shared" si="6"/>
        <v>0.24726416739836476</v>
      </c>
      <c r="AA47" s="12">
        <f t="shared" si="7"/>
        <v>0.48479282575969973</v>
      </c>
      <c r="AB47" s="18">
        <f t="shared" si="8"/>
        <v>0.73569495833951282</v>
      </c>
    </row>
    <row r="48" spans="1:28">
      <c r="A48" s="85">
        <v>17.5</v>
      </c>
      <c r="B48" s="72">
        <f>$K$4/$K$3*('Ara islemler-pi_c'!D48-B$12)</f>
        <v>117.13174977452532</v>
      </c>
      <c r="C48" s="12">
        <f>$K$4/$K$3*('Ara islemler-pi_c'!F48-C$12)</f>
        <v>103.97478783360954</v>
      </c>
      <c r="D48" s="12">
        <f>$K$4/$K$3*('Ara islemler-pi_c'!H48-D$12)</f>
        <v>92.940771500430102</v>
      </c>
      <c r="E48" s="12">
        <f>$K$4/$K$3*('Ara islemler-pi_c'!J48-E$12)</f>
        <v>81.012667078691209</v>
      </c>
      <c r="F48" s="12">
        <f>$K$4/$K$3*('Ara islemler-pi_c'!L48-F$12)</f>
        <v>66.192229721533266</v>
      </c>
      <c r="G48" s="12">
        <f>$K$4/$K$3*('Ara islemler-pi_c'!N48-G$12)</f>
        <v>47.65934373241975</v>
      </c>
      <c r="H48" s="18">
        <f>$K$4/$K$3*('Ara islemler-pi_c'!P48-H$12)</f>
        <v>25.022812475033842</v>
      </c>
      <c r="I48" s="21">
        <f>$D$5*$D$3/$D$6*($K$5-B$13*'Ara islemler-pi_c'!$B48)</f>
        <v>2.7606209118446651E-2</v>
      </c>
      <c r="J48" s="12">
        <f>$D$5*$D$3/$D$6*($K$5-C$13*'Ara islemler-pi_c'!$B48)</f>
        <v>2.7029997835238552E-2</v>
      </c>
      <c r="K48" s="12">
        <f>$D$5*$D$3/$D$6*($K$5-D$13*'Ara islemler-pi_c'!$B48)</f>
        <v>2.5301363985614247E-2</v>
      </c>
      <c r="L48" s="12">
        <f>$D$5*$D$3/$D$6*($K$5-E$13*'Ara islemler-pi_c'!$B48)</f>
        <v>2.2420307569573736E-2</v>
      </c>
      <c r="M48" s="12">
        <f>$D$5*$D$3/$D$6*($K$5-F$13*'Ara islemler-pi_c'!$B48)</f>
        <v>1.8386828587117023E-2</v>
      </c>
      <c r="N48" s="12">
        <f>$D$5*$D$3/$D$6*($K$5-G$13*'Ara islemler-pi_c'!$B48)</f>
        <v>1.3200927038244102E-2</v>
      </c>
      <c r="O48" s="18">
        <f>$D$5*$D$3/$D$6*($K$5-H$13*'Ara islemler-pi_c'!$B48)</f>
        <v>6.8626029229549796E-3</v>
      </c>
      <c r="P48" s="21">
        <f t="shared" ref="P48:P79" si="9">I48/B48*3600</f>
        <v>0.84846638949486919</v>
      </c>
      <c r="Q48" s="12">
        <f t="shared" ref="Q48:Q79" si="10">J48/C48*3600</f>
        <v>0.93588065178435753</v>
      </c>
      <c r="R48" s="12">
        <f t="shared" ref="R48:R79" si="11">K48/D48*3600</f>
        <v>0.98003178667168456</v>
      </c>
      <c r="S48" s="18">
        <f t="shared" ref="S48:S79" si="12">M48/F48*3600</f>
        <v>1.0000053358542158</v>
      </c>
      <c r="T48" s="21">
        <f>1-1/(T$13*'Ara islemler-pi_c'!$B48)</f>
        <v>0.63215485722694353</v>
      </c>
      <c r="U48" s="12">
        <f>1-1/(U$13*'Ara islemler-pi_c'!$B48)</f>
        <v>0.75476990481796224</v>
      </c>
      <c r="V48" s="18">
        <f>1-1/(V$13*'Ara islemler-pi_c'!$B48)</f>
        <v>0.84235208166869002</v>
      </c>
      <c r="W48" s="21">
        <f>2*W$12/('Ara islemler-pi_c'!H48+W$12)</f>
        <v>0.39299459583916091</v>
      </c>
      <c r="X48" s="12">
        <f>2*X$12/('Ara islemler-pi_c'!L48+X$12)</f>
        <v>0.64515389381998445</v>
      </c>
      <c r="Y48" s="18">
        <f>2*Y$12/('Ara islemler-pi_c'!P48+Y$12)</f>
        <v>0.87825892202441413</v>
      </c>
      <c r="Z48" s="21">
        <f t="shared" si="6"/>
        <v>0.24843344262366515</v>
      </c>
      <c r="AA48" s="12">
        <f t="shared" si="7"/>
        <v>0.48694274303144736</v>
      </c>
      <c r="AB48" s="18">
        <f t="shared" si="8"/>
        <v>0.73980323121136493</v>
      </c>
    </row>
    <row r="49" spans="1:28">
      <c r="A49" s="85">
        <v>18</v>
      </c>
      <c r="B49" s="72">
        <f>$K$4/$K$3*('Ara islemler-pi_c'!D49-B$12)</f>
        <v>117.30380821704898</v>
      </c>
      <c r="C49" s="12">
        <f>$K$4/$K$3*('Ara islemler-pi_c'!F49-C$12)</f>
        <v>104.10212523839868</v>
      </c>
      <c r="D49" s="12">
        <f>$K$4/$K$3*('Ara islemler-pi_c'!H49-D$12)</f>
        <v>92.953905296931424</v>
      </c>
      <c r="E49" s="12">
        <f>$K$4/$K$3*('Ara islemler-pi_c'!J49-E$12)</f>
        <v>80.873128669467192</v>
      </c>
      <c r="F49" s="12">
        <f>$K$4/$K$3*('Ara islemler-pi_c'!L49-F$12)</f>
        <v>65.872490066109208</v>
      </c>
      <c r="G49" s="12">
        <f>$K$4/$K$3*('Ara islemler-pi_c'!N49-G$12)</f>
        <v>47.122337942786949</v>
      </c>
      <c r="H49" s="18">
        <f>$K$4/$K$3*('Ara islemler-pi_c'!P49-H$12)</f>
        <v>24.204475035285547</v>
      </c>
      <c r="I49" s="21">
        <f>$D$5*$D$3/$D$6*($K$5-B$13*'Ara islemler-pi_c'!$B49)</f>
        <v>2.7513078383923275E-2</v>
      </c>
      <c r="J49" s="12">
        <f>$D$5*$D$3/$D$6*($K$5-C$13*'Ara islemler-pi_c'!$B49)</f>
        <v>2.6932210563988999E-2</v>
      </c>
      <c r="K49" s="12">
        <f>$D$5*$D$3/$D$6*($K$5-D$13*'Ara islemler-pi_c'!$B49)</f>
        <v>2.518960710418619E-2</v>
      </c>
      <c r="L49" s="12">
        <f>$D$5*$D$3/$D$6*($K$5-E$13*'Ara islemler-pi_c'!$B49)</f>
        <v>2.2285268004514833E-2</v>
      </c>
      <c r="M49" s="12">
        <f>$D$5*$D$3/$D$6*($K$5-F$13*'Ara islemler-pi_c'!$B49)</f>
        <v>1.8219193264974936E-2</v>
      </c>
      <c r="N49" s="12">
        <f>$D$5*$D$3/$D$6*($K$5-G$13*'Ara islemler-pi_c'!$B49)</f>
        <v>1.2991382885566498E-2</v>
      </c>
      <c r="O49" s="18">
        <f>$D$5*$D$3/$D$6*($K$5-H$13*'Ara islemler-pi_c'!$B49)</f>
        <v>6.6018368662895148E-3</v>
      </c>
      <c r="P49" s="21">
        <f t="shared" si="9"/>
        <v>0.84436373965673395</v>
      </c>
      <c r="Q49" s="12">
        <f t="shared" si="10"/>
        <v>0.93135426206070981</v>
      </c>
      <c r="R49" s="12">
        <f t="shared" si="11"/>
        <v>0.9755650963280601</v>
      </c>
      <c r="S49" s="18">
        <f t="shared" si="12"/>
        <v>0.9956978351370197</v>
      </c>
      <c r="T49" s="21">
        <f>1-1/(T$13*'Ara islemler-pi_c'!$B49)</f>
        <v>0.63510369405019773</v>
      </c>
      <c r="U49" s="12">
        <f>1-1/(U$13*'Ara islemler-pi_c'!$B49)</f>
        <v>0.75673579603346519</v>
      </c>
      <c r="V49" s="18">
        <f>1-1/(V$13*'Ara islemler-pi_c'!$B49)</f>
        <v>0.84361586887865614</v>
      </c>
      <c r="W49" s="21">
        <f>2*W$12/('Ara islemler-pi_c'!H49+W$12)</f>
        <v>0.39296088838952709</v>
      </c>
      <c r="X49" s="12">
        <f>2*X$12/('Ara islemler-pi_c'!L49+X$12)</f>
        <v>0.64626163400348768</v>
      </c>
      <c r="Y49" s="18">
        <f>2*Y$12/('Ara islemler-pi_c'!P49+Y$12)</f>
        <v>0.88176958027824592</v>
      </c>
      <c r="Z49" s="21">
        <f t="shared" si="6"/>
        <v>0.2495709118334361</v>
      </c>
      <c r="AA49" s="12">
        <f t="shared" si="7"/>
        <v>0.4890493120535172</v>
      </c>
      <c r="AB49" s="18">
        <f t="shared" si="8"/>
        <v>0.7438748106172004</v>
      </c>
    </row>
    <row r="50" spans="1:28">
      <c r="A50" s="85">
        <v>18.5</v>
      </c>
      <c r="B50" s="72">
        <f>$K$4/$K$3*('Ara islemler-pi_c'!D50-B$12)</f>
        <v>117.46414358976422</v>
      </c>
      <c r="C50" s="12">
        <f>$K$4/$K$3*('Ara islemler-pi_c'!F50-C$12)</f>
        <v>104.21923283067228</v>
      </c>
      <c r="D50" s="12">
        <f>$K$4/$K$3*('Ara islemler-pi_c'!H50-D$12)</f>
        <v>92.960337733211645</v>
      </c>
      <c r="E50" s="12">
        <f>$K$4/$K$3*('Ara islemler-pi_c'!J50-E$12)</f>
        <v>80.730969808178401</v>
      </c>
      <c r="F50" s="12">
        <f>$K$4/$K$3*('Ara islemler-pi_c'!L50-F$12)</f>
        <v>65.554040600447038</v>
      </c>
      <c r="G50" s="12">
        <f>$K$4/$K$3*('Ara islemler-pi_c'!N50-G$12)</f>
        <v>46.590115030022623</v>
      </c>
      <c r="H50" s="18">
        <f>$K$4/$K$3*('Ara islemler-pi_c'!P50-H$12)</f>
        <v>23.393508667253315</v>
      </c>
      <c r="I50" s="21">
        <f>$D$5*$D$3/$D$6*($K$5-B$13*'Ara islemler-pi_c'!$B50)</f>
        <v>2.7421777586696026E-2</v>
      </c>
      <c r="J50" s="12">
        <f>$D$5*$D$3/$D$6*($K$5-C$13*'Ara islemler-pi_c'!$B50)</f>
        <v>2.6836344726900389E-2</v>
      </c>
      <c r="K50" s="12">
        <f>$D$5*$D$3/$D$6*($K$5-D$13*'Ara islemler-pi_c'!$B50)</f>
        <v>2.5080046147513489E-2</v>
      </c>
      <c r="L50" s="12">
        <f>$D$5*$D$3/$D$6*($K$5-E$13*'Ara islemler-pi_c'!$B50)</f>
        <v>2.2152881848535318E-2</v>
      </c>
      <c r="M50" s="12">
        <f>$D$5*$D$3/$D$6*($K$5-F$13*'Ara islemler-pi_c'!$B50)</f>
        <v>1.8054851829965884E-2</v>
      </c>
      <c r="N50" s="12">
        <f>$D$5*$D$3/$D$6*($K$5-G$13*'Ara islemler-pi_c'!$B50)</f>
        <v>1.2785956091805183E-2</v>
      </c>
      <c r="O50" s="18">
        <f>$D$5*$D$3/$D$6*($K$5-H$13*'Ara islemler-pi_c'!$B50)</f>
        <v>6.3461946340532139E-3</v>
      </c>
      <c r="P50" s="21">
        <f t="shared" si="9"/>
        <v>0.84041305112539877</v>
      </c>
      <c r="Q50" s="12">
        <f t="shared" si="10"/>
        <v>0.92699627883279057</v>
      </c>
      <c r="R50" s="12">
        <f t="shared" si="11"/>
        <v>0.9712547128450415</v>
      </c>
      <c r="S50" s="18">
        <f t="shared" si="12"/>
        <v>0.99150969173720083</v>
      </c>
      <c r="T50" s="21">
        <f>1-1/(T$13*'Ara islemler-pi_c'!$B50)</f>
        <v>0.63794905223953191</v>
      </c>
      <c r="U50" s="12">
        <f>1-1/(U$13*'Ara islemler-pi_c'!$B50)</f>
        <v>0.7586327014930212</v>
      </c>
      <c r="V50" s="18">
        <f>1-1/(V$13*'Ara islemler-pi_c'!$B50)</f>
        <v>0.8448353081026565</v>
      </c>
      <c r="W50" s="21">
        <f>2*W$12/('Ara islemler-pi_c'!H50+W$12)</f>
        <v>0.39294438186621422</v>
      </c>
      <c r="X50" s="12">
        <f>2*X$12/('Ara islemler-pi_c'!L50+X$12)</f>
        <v>0.64736869181667878</v>
      </c>
      <c r="Y50" s="18">
        <f>2*Y$12/('Ara islemler-pi_c'!P50+Y$12)</f>
        <v>0.885276415028873</v>
      </c>
      <c r="Z50" s="21">
        <f t="shared" si="6"/>
        <v>0.25067849599440006</v>
      </c>
      <c r="AA50" s="12">
        <f t="shared" si="7"/>
        <v>0.4911150595348901</v>
      </c>
      <c r="AB50" s="18">
        <f t="shared" si="8"/>
        <v>0.74791277284693314</v>
      </c>
    </row>
    <row r="51" spans="1:28">
      <c r="A51" s="85">
        <v>19</v>
      </c>
      <c r="B51" s="72">
        <f>$K$4/$K$3*('Ara islemler-pi_c'!D51-B$12)</f>
        <v>117.61360227483156</v>
      </c>
      <c r="C51" s="12">
        <f>$K$4/$K$3*('Ara islemler-pi_c'!F51-C$12)</f>
        <v>104.32685938962331</v>
      </c>
      <c r="D51" s="12">
        <f>$K$4/$K$3*('Ara islemler-pi_c'!H51-D$12)</f>
        <v>92.960594500851613</v>
      </c>
      <c r="E51" s="12">
        <f>$K$4/$K$3*('Ara islemler-pi_c'!J51-E$12)</f>
        <v>80.586470775462075</v>
      </c>
      <c r="F51" s="12">
        <f>$K$4/$K$3*('Ara islemler-pi_c'!L51-F$12)</f>
        <v>65.236936382470191</v>
      </c>
      <c r="G51" s="12">
        <f>$K$4/$K$3*('Ara islemler-pi_c'!N51-G$12)</f>
        <v>46.062525825786999</v>
      </c>
      <c r="H51" s="18">
        <f>$K$4/$K$3*('Ara islemler-pi_c'!P51-H$12)</f>
        <v>22.589560640173044</v>
      </c>
      <c r="I51" s="21">
        <f>$D$5*$D$3/$D$6*($K$5-B$13*'Ara islemler-pi_c'!$B51)</f>
        <v>2.7332222734664385E-2</v>
      </c>
      <c r="J51" s="12">
        <f>$D$5*$D$3/$D$6*($K$5-C$13*'Ara islemler-pi_c'!$B51)</f>
        <v>2.674231213226717E-2</v>
      </c>
      <c r="K51" s="12">
        <f>$D$5*$D$3/$D$6*($K$5-D$13*'Ara islemler-pi_c'!$B51)</f>
        <v>2.4972580325075523E-2</v>
      </c>
      <c r="L51" s="12">
        <f>$D$5*$D$3/$D$6*($K$5-E$13*'Ara islemler-pi_c'!$B51)</f>
        <v>2.2023027313089447E-2</v>
      </c>
      <c r="M51" s="12">
        <f>$D$5*$D$3/$D$6*($K$5-F$13*'Ara islemler-pi_c'!$B51)</f>
        <v>1.7893653096308939E-2</v>
      </c>
      <c r="N51" s="12">
        <f>$D$5*$D$3/$D$6*($K$5-G$13*'Ara islemler-pi_c'!$B51)</f>
        <v>1.2584457674733996E-2</v>
      </c>
      <c r="O51" s="18">
        <f>$D$5*$D$3/$D$6*($K$5-H$13*'Ara islemler-pi_c'!$B51)</f>
        <v>6.0954410483646275E-3</v>
      </c>
      <c r="P51" s="21">
        <f t="shared" si="9"/>
        <v>0.83660392966169528</v>
      </c>
      <c r="Q51" s="12">
        <f t="shared" si="10"/>
        <v>0.9227951865839199</v>
      </c>
      <c r="R51" s="12">
        <f t="shared" si="11"/>
        <v>0.96709029942195879</v>
      </c>
      <c r="S51" s="18">
        <f t="shared" si="12"/>
        <v>0.98743372572016896</v>
      </c>
      <c r="T51" s="21">
        <f>1-1/(T$13*'Ara islemler-pi_c'!$B51)</f>
        <v>0.64069721602255625</v>
      </c>
      <c r="U51" s="12">
        <f>1-1/(U$13*'Ara islemler-pi_c'!$B51)</f>
        <v>0.76046481068170413</v>
      </c>
      <c r="V51" s="18">
        <f>1-1/(V$13*'Ara islemler-pi_c'!$B51)</f>
        <v>0.84601309258109558</v>
      </c>
      <c r="W51" s="21">
        <f>2*W$12/('Ara islemler-pi_c'!H51+W$12)</f>
        <v>0.39294372299363306</v>
      </c>
      <c r="X51" s="12">
        <f>2*X$12/('Ara islemler-pi_c'!L51+X$12)</f>
        <v>0.64847484827057156</v>
      </c>
      <c r="Y51" s="18">
        <f>2*Y$12/('Ara islemler-pi_c'!P51+Y$12)</f>
        <v>0.8887805421863888</v>
      </c>
      <c r="Z51" s="21">
        <f t="shared" si="6"/>
        <v>0.25175794937555923</v>
      </c>
      <c r="AA51" s="12">
        <f t="shared" si="7"/>
        <v>0.493142302721927</v>
      </c>
      <c r="AB51" s="18">
        <f t="shared" si="8"/>
        <v>0.75191997512100972</v>
      </c>
    </row>
    <row r="52" spans="1:28">
      <c r="A52" s="85">
        <v>19.5</v>
      </c>
      <c r="B52" s="72">
        <f>$K$4/$K$3*('Ara islemler-pi_c'!D52-B$12)</f>
        <v>117.75295083524908</v>
      </c>
      <c r="C52" s="12">
        <f>$K$4/$K$3*('Ara islemler-pi_c'!F52-C$12)</f>
        <v>104.42568286555093</v>
      </c>
      <c r="D52" s="12">
        <f>$K$4/$K$3*('Ara islemler-pi_c'!H52-D$12)</f>
        <v>92.95515048696663</v>
      </c>
      <c r="E52" s="12">
        <f>$K$4/$K$3*('Ara islemler-pi_c'!J52-E$12)</f>
        <v>80.439882227135982</v>
      </c>
      <c r="F52" s="12">
        <f>$K$4/$K$3*('Ara islemler-pi_c'!L52-F$12)</f>
        <v>64.921221463381073</v>
      </c>
      <c r="G52" s="12">
        <f>$K$4/$K$3*('Ara islemler-pi_c'!N52-G$12)</f>
        <v>45.539426201067229</v>
      </c>
      <c r="H52" s="18">
        <f>$K$4/$K$3*('Ara islemler-pi_c'!P52-H$12)</f>
        <v>21.792297243415916</v>
      </c>
      <c r="I52" s="21">
        <f>$D$5*$D$3/$D$6*($K$5-B$13*'Ara islemler-pi_c'!$B52)</f>
        <v>2.7244335780971393E-2</v>
      </c>
      <c r="J52" s="12">
        <f>$D$5*$D$3/$D$6*($K$5-C$13*'Ara islemler-pi_c'!$B52)</f>
        <v>2.6650030830889525E-2</v>
      </c>
      <c r="K52" s="12">
        <f>$D$5*$D$3/$D$6*($K$5-D$13*'Ara islemler-pi_c'!$B52)</f>
        <v>2.4867115980643929E-2</v>
      </c>
      <c r="L52" s="12">
        <f>$D$5*$D$3/$D$6*($K$5-E$13*'Ara islemler-pi_c'!$B52)</f>
        <v>2.1895591230234605E-2</v>
      </c>
      <c r="M52" s="12">
        <f>$D$5*$D$3/$D$6*($K$5-F$13*'Ara islemler-pi_c'!$B52)</f>
        <v>1.7735456579661552E-2</v>
      </c>
      <c r="N52" s="12">
        <f>$D$5*$D$3/$D$6*($K$5-G$13*'Ara islemler-pi_c'!$B52)</f>
        <v>1.2386712028924763E-2</v>
      </c>
      <c r="O52" s="18">
        <f>$D$5*$D$3/$D$6*($K$5-H$13*'Ara islemler-pi_c'!$B52)</f>
        <v>5.849357578024246E-3</v>
      </c>
      <c r="P52" s="21">
        <f t="shared" si="9"/>
        <v>0.83292697223972334</v>
      </c>
      <c r="Q52" s="12">
        <f t="shared" si="10"/>
        <v>0.91874056609930066</v>
      </c>
      <c r="R52" s="12">
        <f t="shared" si="11"/>
        <v>0.96306247756406016</v>
      </c>
      <c r="S52" s="18">
        <f t="shared" si="12"/>
        <v>0.98346337680653406</v>
      </c>
      <c r="T52" s="21">
        <f>1-1/(T$13*'Ara islemler-pi_c'!$B52)</f>
        <v>0.64335393519785833</v>
      </c>
      <c r="U52" s="12">
        <f>1-1/(U$13*'Ara islemler-pi_c'!$B52)</f>
        <v>0.76223595679857226</v>
      </c>
      <c r="V52" s="18">
        <f>1-1/(V$13*'Ara islemler-pi_c'!$B52)</f>
        <v>0.84715168651336792</v>
      </c>
      <c r="W52" s="21">
        <f>2*W$12/('Ara islemler-pi_c'!H52+W$12)</f>
        <v>0.39295769295101624</v>
      </c>
      <c r="X52" s="12">
        <f>2*X$12/('Ara islemler-pi_c'!L52+X$12)</f>
        <v>0.64957992018925592</v>
      </c>
      <c r="Y52" s="18">
        <f>2*Y$12/('Ara islemler-pi_c'!P52+Y$12)</f>
        <v>0.8922830366033595</v>
      </c>
      <c r="Z52" s="21">
        <f t="shared" si="6"/>
        <v>0.25281087812630804</v>
      </c>
      <c r="AA52" s="12">
        <f t="shared" si="7"/>
        <v>0.49513317198259771</v>
      </c>
      <c r="AB52" s="18">
        <f t="shared" si="8"/>
        <v>0.75589907930580524</v>
      </c>
    </row>
    <row r="53" spans="1:28">
      <c r="A53" s="85">
        <v>20</v>
      </c>
      <c r="B53" s="72">
        <f>$K$4/$K$3*('Ara islemler-pi_c'!D53-B$12)</f>
        <v>117.8828853279181</v>
      </c>
      <c r="C53" s="12">
        <f>$K$4/$K$3*('Ara islemler-pi_c'!F53-C$12)</f>
        <v>104.51631864206291</v>
      </c>
      <c r="D53" s="12">
        <f>$K$4/$K$3*('Ara islemler-pi_c'!H53-D$12)</f>
        <v>92.944435746012203</v>
      </c>
      <c r="E53" s="12">
        <f>$K$4/$K$3*('Ara islemler-pi_c'!J53-E$12)</f>
        <v>80.291428819220457</v>
      </c>
      <c r="F53" s="12">
        <f>$K$4/$K$3*('Ara islemler-pi_c'!L53-F$12)</f>
        <v>64.606930515734419</v>
      </c>
      <c r="G53" s="12">
        <f>$K$4/$K$3*('Ara islemler-pi_c'!N53-G$12)</f>
        <v>45.020677021167366</v>
      </c>
      <c r="H53" s="18">
        <f>$K$4/$K$3*('Ara islemler-pi_c'!P53-H$12)</f>
        <v>21.001402270731319</v>
      </c>
      <c r="I53" s="21">
        <f>$D$5*$D$3/$D$6*($K$5-B$13*'Ara islemler-pi_c'!$B53)</f>
        <v>2.7158044062735677E-2</v>
      </c>
      <c r="J53" s="12">
        <f>$D$5*$D$3/$D$6*($K$5-C$13*'Ara islemler-pi_c'!$B53)</f>
        <v>2.6559424526742023E-2</v>
      </c>
      <c r="K53" s="12">
        <f>$D$5*$D$3/$D$6*($K$5-D$13*'Ara islemler-pi_c'!$B53)</f>
        <v>2.4763565918761072E-2</v>
      </c>
      <c r="L53" s="12">
        <f>$D$5*$D$3/$D$6*($K$5-E$13*'Ara islemler-pi_c'!$B53)</f>
        <v>2.1770468238792817E-2</v>
      </c>
      <c r="M53" s="12">
        <f>$D$5*$D$3/$D$6*($K$5-F$13*'Ara islemler-pi_c'!$B53)</f>
        <v>1.7580131486837264E-2</v>
      </c>
      <c r="N53" s="12">
        <f>$D$5*$D$3/$D$6*($K$5-G$13*'Ara islemler-pi_c'!$B53)</f>
        <v>1.2192555662894403E-2</v>
      </c>
      <c r="O53" s="18">
        <f>$D$5*$D$3/$D$6*($K$5-H$13*'Ara islemler-pi_c'!$B53)</f>
        <v>5.6077407669642438E-3</v>
      </c>
      <c r="P53" s="21">
        <f t="shared" si="9"/>
        <v>0.82937364786993295</v>
      </c>
      <c r="Q53" s="12">
        <f t="shared" si="10"/>
        <v>0.91482296294534005</v>
      </c>
      <c r="R53" s="12">
        <f t="shared" si="11"/>
        <v>0.95916271471221237</v>
      </c>
      <c r="S53" s="18">
        <f t="shared" si="12"/>
        <v>0.97959263576530431</v>
      </c>
      <c r="T53" s="21">
        <f>1-1/(T$13*'Ara islemler-pi_c'!$B53)</f>
        <v>0.64592448292335969</v>
      </c>
      <c r="U53" s="12">
        <f>1-1/(U$13*'Ara islemler-pi_c'!$B53)</f>
        <v>0.76394965528223979</v>
      </c>
      <c r="V53" s="18">
        <f>1-1/(V$13*'Ara islemler-pi_c'!$B53)</f>
        <v>0.84825334982429701</v>
      </c>
      <c r="W53" s="21">
        <f>2*W$12/('Ara islemler-pi_c'!H53+W$12)</f>
        <v>0.39298519109377544</v>
      </c>
      <c r="X53" s="12">
        <f>2*X$12/('Ara islemler-pi_c'!L53+X$12)</f>
        <v>0.65068375513411614</v>
      </c>
      <c r="Y53" s="18">
        <f>2*Y$12/('Ara islemler-pi_c'!P53+Y$12)</f>
        <v>0.89578493593772224</v>
      </c>
      <c r="Z53" s="21">
        <f t="shared" si="6"/>
        <v>0.25383875635378461</v>
      </c>
      <c r="AA53" s="12">
        <f t="shared" si="7"/>
        <v>0.49708963043246135</v>
      </c>
      <c r="AB53" s="18">
        <f t="shared" si="8"/>
        <v>0.75985257263131623</v>
      </c>
    </row>
    <row r="54" spans="1:28">
      <c r="A54" s="85">
        <v>20.5</v>
      </c>
      <c r="B54" s="72">
        <f>$K$4/$K$3*('Ara islemler-pi_c'!D54-B$12)</f>
        <v>118.00403932816459</v>
      </c>
      <c r="C54" s="12">
        <f>$K$4/$K$3*('Ara islemler-pi_c'!F54-C$12)</f>
        <v>104.59932665697588</v>
      </c>
      <c r="D54" s="12">
        <f>$K$4/$K$3*('Ara islemler-pi_c'!H54-D$12)</f>
        <v>92.92884064511226</v>
      </c>
      <c r="E54" s="12">
        <f>$K$4/$K$3*('Ara islemler-pi_c'!J54-E$12)</f>
        <v>80.141312320358921</v>
      </c>
      <c r="F54" s="12">
        <f>$K$4/$K$3*('Ara islemler-pi_c'!L54-F$12)</f>
        <v>64.29409020884637</v>
      </c>
      <c r="G54" s="12">
        <f>$K$4/$K$3*('Ara islemler-pi_c'!N54-G$12)</f>
        <v>44.506144060448811</v>
      </c>
      <c r="H54" s="18">
        <f>$K$4/$K$3*('Ara islemler-pi_c'!P54-H$12)</f>
        <v>20.216575644962276</v>
      </c>
      <c r="I54" s="21">
        <f>$D$5*$D$3/$D$6*($K$5-B$13*'Ara islemler-pi_c'!$B54)</f>
        <v>2.7073279805373811E-2</v>
      </c>
      <c r="J54" s="12">
        <f>$D$5*$D$3/$D$6*($K$5-C$13*'Ara islemler-pi_c'!$B54)</f>
        <v>2.647042205651207E-2</v>
      </c>
      <c r="K54" s="12">
        <f>$D$5*$D$3/$D$6*($K$5-D$13*'Ara islemler-pi_c'!$B54)</f>
        <v>2.4661848809926841E-2</v>
      </c>
      <c r="L54" s="12">
        <f>$D$5*$D$3/$D$6*($K$5-E$13*'Ara islemler-pi_c'!$B54)</f>
        <v>2.1647560065618118E-2</v>
      </c>
      <c r="M54" s="12">
        <f>$D$5*$D$3/$D$6*($K$5-F$13*'Ara islemler-pi_c'!$B54)</f>
        <v>1.7427555823585909E-2</v>
      </c>
      <c r="N54" s="12">
        <f>$D$5*$D$3/$D$6*($K$5-G$13*'Ara islemler-pi_c'!$B54)</f>
        <v>1.200183608383021E-2</v>
      </c>
      <c r="O54" s="18">
        <f>$D$5*$D$3/$D$6*($K$5-H$13*'Ara islemler-pi_c'!$B54)</f>
        <v>5.3704008463510301E-3</v>
      </c>
      <c r="P54" s="21">
        <f t="shared" si="9"/>
        <v>0.82593619552549979</v>
      </c>
      <c r="Q54" s="12">
        <f t="shared" si="10"/>
        <v>0.9110337747770596</v>
      </c>
      <c r="R54" s="12">
        <f t="shared" si="11"/>
        <v>0.95538322763317829</v>
      </c>
      <c r="S54" s="18">
        <f t="shared" si="12"/>
        <v>0.97581598497021493</v>
      </c>
      <c r="T54" s="21">
        <f>1-1/(T$13*'Ara islemler-pi_c'!$B54)</f>
        <v>0.64841370598731518</v>
      </c>
      <c r="U54" s="12">
        <f>1-1/(U$13*'Ara islemler-pi_c'!$B54)</f>
        <v>0.76560913732487679</v>
      </c>
      <c r="V54" s="18">
        <f>1-1/(V$13*'Ara islemler-pi_c'!$B54)</f>
        <v>0.84932015970884933</v>
      </c>
      <c r="W54" s="21">
        <f>2*W$12/('Ara islemler-pi_c'!H54+W$12)</f>
        <v>0.39302522099336334</v>
      </c>
      <c r="X54" s="12">
        <f>2*X$12/('Ara islemler-pi_c'!L54+X$12)</f>
        <v>0.65178622710574741</v>
      </c>
      <c r="Y54" s="18">
        <f>2*Y$12/('Ara islemler-pi_c'!P54+Y$12)</f>
        <v>0.89928724419260864</v>
      </c>
      <c r="Z54" s="21">
        <f t="shared" si="6"/>
        <v>0.25484294009079028</v>
      </c>
      <c r="AA54" s="12">
        <f t="shared" si="7"/>
        <v>0.49901349105466747</v>
      </c>
      <c r="AB54" s="18">
        <f t="shared" si="8"/>
        <v>0.76378278586179738</v>
      </c>
    </row>
    <row r="55" spans="1:28">
      <c r="A55" s="85">
        <v>21</v>
      </c>
      <c r="B55" s="72">
        <f>$K$4/$K$3*('Ara islemler-pi_c'!D55-B$12)</f>
        <v>118.11699087081199</v>
      </c>
      <c r="C55" s="12">
        <f>$K$4/$K$3*('Ara islemler-pi_c'!F55-C$12)</f>
        <v>104.67521756315207</v>
      </c>
      <c r="D55" s="12">
        <f>$K$4/$K$3*('Ara islemler-pi_c'!H55-D$12)</f>
        <v>92.908720314020258</v>
      </c>
      <c r="E55" s="12">
        <f>$K$4/$K$3*('Ara islemler-pi_c'!J55-E$12)</f>
        <v>79.989714293972099</v>
      </c>
      <c r="F55" s="12">
        <f>$K$4/$K$3*('Ara islemler-pi_c'!L55-F$12)</f>
        <v>63.982720374418328</v>
      </c>
      <c r="G55" s="12">
        <f>$K$4/$K$3*('Ara islemler-pi_c'!N55-G$12)</f>
        <v>43.995697888117896</v>
      </c>
      <c r="H55" s="18">
        <f>$K$4/$K$3*('Ara islemler-pi_c'!P55-H$12)</f>
        <v>19.43753216804491</v>
      </c>
      <c r="I55" s="21">
        <f>$D$5*$D$3/$D$6*($K$5-B$13*'Ara islemler-pi_c'!$B55)</f>
        <v>2.6989979683446262E-2</v>
      </c>
      <c r="J55" s="12">
        <f>$D$5*$D$3/$D$6*($K$5-C$13*'Ara islemler-pi_c'!$B55)</f>
        <v>2.6382956928488143E-2</v>
      </c>
      <c r="K55" s="12">
        <f>$D$5*$D$3/$D$6*($K$5-D$13*'Ara islemler-pi_c'!$B55)</f>
        <v>2.4561888663613776E-2</v>
      </c>
      <c r="L55" s="12">
        <f>$D$5*$D$3/$D$6*($K$5-E$13*'Ara islemler-pi_c'!$B55)</f>
        <v>2.152677488882317E-2</v>
      </c>
      <c r="M55" s="12">
        <f>$D$5*$D$3/$D$6*($K$5-F$13*'Ara islemler-pi_c'!$B55)</f>
        <v>1.7277615604116319E-2</v>
      </c>
      <c r="N55" s="12">
        <f>$D$5*$D$3/$D$6*($K$5-G$13*'Ara islemler-pi_c'!$B55)</f>
        <v>1.1814410809493222E-2</v>
      </c>
      <c r="O55" s="18">
        <f>$D$5*$D$3/$D$6*($K$5-H$13*'Ara islemler-pi_c'!$B55)</f>
        <v>5.1371605049538877E-3</v>
      </c>
      <c r="P55" s="21">
        <f t="shared" si="9"/>
        <v>0.82260753634231654</v>
      </c>
      <c r="Q55" s="12">
        <f t="shared" si="10"/>
        <v>0.90736515436669929</v>
      </c>
      <c r="R55" s="12">
        <f t="shared" si="11"/>
        <v>0.95171689901821077</v>
      </c>
      <c r="S55" s="18">
        <f t="shared" si="12"/>
        <v>0.97212834669792214</v>
      </c>
      <c r="T55" s="21">
        <f>1-1/(T$13*'Ara islemler-pi_c'!$B55)</f>
        <v>0.65082606869695803</v>
      </c>
      <c r="U55" s="12">
        <f>1-1/(U$13*'Ara islemler-pi_c'!$B55)</f>
        <v>0.76721737913130528</v>
      </c>
      <c r="V55" s="18">
        <f>1-1/(V$13*'Ara islemler-pi_c'!$B55)</f>
        <v>0.85035402944155347</v>
      </c>
      <c r="W55" s="21">
        <f>2*W$12/('Ara islemler-pi_c'!H55+W$12)</f>
        <v>0.39307687841768446</v>
      </c>
      <c r="X55" s="12">
        <f>2*X$12/('Ara islemler-pi_c'!L55+X$12)</f>
        <v>0.65288723289203432</v>
      </c>
      <c r="Y55" s="18">
        <f>2*Y$12/('Ara islemler-pi_c'!P55+Y$12)</f>
        <v>0.90279093496779128</v>
      </c>
      <c r="Z55" s="21">
        <f t="shared" si="6"/>
        <v>0.2558246794762537</v>
      </c>
      <c r="AA55" s="12">
        <f t="shared" si="7"/>
        <v>0.50090643168771665</v>
      </c>
      <c r="AB55" s="18">
        <f t="shared" si="8"/>
        <v>0.76769190929316877</v>
      </c>
    </row>
    <row r="56" spans="1:28">
      <c r="A56" s="85">
        <v>21.5</v>
      </c>
      <c r="B56" s="72">
        <f>$K$4/$K$3*('Ara islemler-pi_c'!D56-B$12)</f>
        <v>118.22226847617054</v>
      </c>
      <c r="C56" s="12">
        <f>$K$4/$K$3*('Ara islemler-pi_c'!F56-C$12)</f>
        <v>104.74445807814146</v>
      </c>
      <c r="D56" s="12">
        <f>$K$4/$K$3*('Ara islemler-pi_c'!H56-D$12)</f>
        <v>92.884398507470578</v>
      </c>
      <c r="E56" s="12">
        <f>$K$4/$K$3*('Ara islemler-pi_c'!J56-E$12)</f>
        <v>79.836798417708593</v>
      </c>
      <c r="F56" s="12">
        <f>$K$4/$K$3*('Ara islemler-pi_c'!L56-F$12)</f>
        <v>63.672834997277285</v>
      </c>
      <c r="G56" s="12">
        <f>$K$4/$K$3*('Ara islemler-pi_c'!N56-G$12)</f>
        <v>43.489213733726181</v>
      </c>
      <c r="H56" s="18">
        <f>$K$4/$K$3*('Ara islemler-pi_c'!P56-H$12)</f>
        <v>18.664000382877159</v>
      </c>
      <c r="I56" s="21">
        <f>$D$5*$D$3/$D$6*($K$5-B$13*'Ara islemler-pi_c'!$B56)</f>
        <v>2.6908084430398181E-2</v>
      </c>
      <c r="J56" s="12">
        <f>$D$5*$D$3/$D$6*($K$5-C$13*'Ara islemler-pi_c'!$B56)</f>
        <v>2.6296966912787652E-2</v>
      </c>
      <c r="K56" s="12">
        <f>$D$5*$D$3/$D$6*($K$5-D$13*'Ara islemler-pi_c'!$B56)</f>
        <v>2.4463614359956077E-2</v>
      </c>
      <c r="L56" s="12">
        <f>$D$5*$D$3/$D$6*($K$5-E$13*'Ara islemler-pi_c'!$B56)</f>
        <v>2.1408026771903448E-2</v>
      </c>
      <c r="M56" s="12">
        <f>$D$5*$D$3/$D$6*($K$5-F$13*'Ara islemler-pi_c'!$B56)</f>
        <v>1.7130204148629771E-2</v>
      </c>
      <c r="N56" s="12">
        <f>$D$5*$D$3/$D$6*($K$5-G$13*'Ara islemler-pi_c'!$B56)</f>
        <v>1.1630146490135036E-2</v>
      </c>
      <c r="O56" s="18">
        <f>$D$5*$D$3/$D$6*($K$5-H$13*'Ara islemler-pi_c'!$B56)</f>
        <v>4.9078537964192554E-3</v>
      </c>
      <c r="P56" s="21">
        <f t="shared" si="9"/>
        <v>0.81938119778981278</v>
      </c>
      <c r="Q56" s="12">
        <f t="shared" si="10"/>
        <v>0.90380992582357444</v>
      </c>
      <c r="R56" s="12">
        <f t="shared" si="11"/>
        <v>0.94815720520339697</v>
      </c>
      <c r="S56" s="18">
        <f t="shared" si="12"/>
        <v>0.96852503799625378</v>
      </c>
      <c r="T56" s="21">
        <f>1-1/(T$13*'Ara islemler-pi_c'!$B56)</f>
        <v>0.65316569132581559</v>
      </c>
      <c r="U56" s="12">
        <f>1-1/(U$13*'Ara islemler-pi_c'!$B56)</f>
        <v>0.76877712755054373</v>
      </c>
      <c r="V56" s="18">
        <f>1-1/(V$13*'Ara islemler-pi_c'!$B56)</f>
        <v>0.85135672485392089</v>
      </c>
      <c r="W56" s="21">
        <f>2*W$12/('Ara islemler-pi_c'!H56+W$12)</f>
        <v>0.39313934094317476</v>
      </c>
      <c r="X56" s="12">
        <f>2*X$12/('Ara islemler-pi_c'!L56+X$12)</f>
        <v>0.65398668895534728</v>
      </c>
      <c r="Y56" s="18">
        <f>2*Y$12/('Ara islemler-pi_c'!P56+Y$12)</f>
        <v>0.90629695445376368</v>
      </c>
      <c r="Z56" s="21">
        <f t="shared" si="6"/>
        <v>0.25678512941452425</v>
      </c>
      <c r="AA56" s="12">
        <f t="shared" si="7"/>
        <v>0.50277000819138273</v>
      </c>
      <c r="AB56" s="18">
        <f t="shared" si="8"/>
        <v>0.77158200688883938</v>
      </c>
    </row>
    <row r="57" spans="1:28">
      <c r="A57" s="85">
        <v>22</v>
      </c>
      <c r="B57" s="72">
        <f>$K$4/$K$3*('Ara islemler-pi_c'!D57-B$12)</f>
        <v>118.32035639985787</v>
      </c>
      <c r="C57" s="12">
        <f>$K$4/$K$3*('Ara islemler-pi_c'!F57-C$12)</f>
        <v>104.80747564552401</v>
      </c>
      <c r="D57" s="12">
        <f>$K$4/$K$3*('Ara islemler-pi_c'!H57-D$12)</f>
        <v>92.856170968919571</v>
      </c>
      <c r="E57" s="12">
        <f>$K$4/$K$3*('Ara islemler-pi_c'!J57-E$12)</f>
        <v>79.682712495899494</v>
      </c>
      <c r="F57" s="12">
        <f>$K$4/$K$3*('Ara islemler-pi_c'!L57-F$12)</f>
        <v>63.364443059775503</v>
      </c>
      <c r="G57" s="12">
        <f>$K$4/$K$3*('Ara islemler-pi_c'!N57-G$12)</f>
        <v>42.986571339022795</v>
      </c>
      <c r="H57" s="18">
        <f>$K$4/$K$3*('Ara islemler-pi_c'!P57-H$12)</f>
        <v>17.895721535201801</v>
      </c>
      <c r="I57" s="21">
        <f>$D$5*$D$3/$D$6*($K$5-B$13*'Ara islemler-pi_c'!$B57)</f>
        <v>2.6827538490748336E-2</v>
      </c>
      <c r="J57" s="12">
        <f>$D$5*$D$3/$D$6*($K$5-C$13*'Ara islemler-pi_c'!$B57)</f>
        <v>2.6212393676155316E-2</v>
      </c>
      <c r="K57" s="12">
        <f>$D$5*$D$3/$D$6*($K$5-D$13*'Ara islemler-pi_c'!$B57)</f>
        <v>2.4366959232376265E-2</v>
      </c>
      <c r="L57" s="12">
        <f>$D$5*$D$3/$D$6*($K$5-E$13*'Ara islemler-pi_c'!$B57)</f>
        <v>2.1291235159411177E-2</v>
      </c>
      <c r="M57" s="12">
        <f>$D$5*$D$3/$D$6*($K$5-F$13*'Ara islemler-pi_c'!$B57)</f>
        <v>1.6985221457260051E-2</v>
      </c>
      <c r="N57" s="12">
        <f>$D$5*$D$3/$D$6*($K$5-G$13*'Ara islemler-pi_c'!$B57)</f>
        <v>1.1448918125922891E-2</v>
      </c>
      <c r="O57" s="18">
        <f>$D$5*$D$3/$D$6*($K$5-H$13*'Ara islemler-pi_c'!$B57)</f>
        <v>4.6823251653996924E-3</v>
      </c>
      <c r="P57" s="21">
        <f t="shared" si="9"/>
        <v>0.81625124792820536</v>
      </c>
      <c r="Q57" s="12">
        <f t="shared" si="10"/>
        <v>0.90036151193370673</v>
      </c>
      <c r="R57" s="12">
        <f t="shared" si="11"/>
        <v>0.94469815329684625</v>
      </c>
      <c r="S57" s="18">
        <f t="shared" si="12"/>
        <v>0.9650017311515342</v>
      </c>
      <c r="T57" s="21">
        <f>1-1/(T$13*'Ara islemler-pi_c'!$B57)</f>
        <v>0.65543638390358261</v>
      </c>
      <c r="U57" s="12">
        <f>1-1/(U$13*'Ara islemler-pi_c'!$B57)</f>
        <v>0.77029092260238841</v>
      </c>
      <c r="V57" s="18">
        <f>1-1/(V$13*'Ara islemler-pi_c'!$B57)</f>
        <v>0.85232987881582112</v>
      </c>
      <c r="W57" s="21">
        <f>2*W$12/('Ara islemler-pi_c'!H57+W$12)</f>
        <v>0.39321185894481508</v>
      </c>
      <c r="X57" s="12">
        <f>2*X$12/('Ara islemler-pi_c'!L57+X$12)</f>
        <v>0.6550845287713134</v>
      </c>
      <c r="Y57" s="18">
        <f>2*Y$12/('Ara islemler-pi_c'!P57+Y$12)</f>
        <v>0.90980622419615609</v>
      </c>
      <c r="Z57" s="21">
        <f t="shared" si="6"/>
        <v>0.2577253589347952</v>
      </c>
      <c r="AA57" s="12">
        <f t="shared" si="7"/>
        <v>0.50460566604980583</v>
      </c>
      <c r="AB57" s="18">
        <f t="shared" si="8"/>
        <v>0.77545502881498951</v>
      </c>
    </row>
    <row r="58" spans="1:28">
      <c r="A58" s="85">
        <v>22.5</v>
      </c>
      <c r="B58" s="72">
        <f>$K$4/$K$3*('Ara islemler-pi_c'!D58-B$12)</f>
        <v>118.41169922161524</v>
      </c>
      <c r="C58" s="12">
        <f>$K$4/$K$3*('Ara islemler-pi_c'!F58-C$12)</f>
        <v>104.86466250988846</v>
      </c>
      <c r="D58" s="12">
        <f>$K$4/$K$3*('Ara islemler-pi_c'!H58-D$12)</f>
        <v>92.824308369528282</v>
      </c>
      <c r="E58" s="12">
        <f>$K$4/$K$3*('Ara islemler-pi_c'!J58-E$12)</f>
        <v>79.527590211162959</v>
      </c>
      <c r="F58" s="12">
        <f>$K$4/$K$3*('Ara islemler-pi_c'!L58-F$12)</f>
        <v>63.057549263294227</v>
      </c>
      <c r="G58" s="12">
        <f>$K$4/$K$3*('Ara islemler-pi_c'!N58-G$12)</f>
        <v>42.487654801238023</v>
      </c>
      <c r="H58" s="18">
        <f>$K$4/$K$3*('Ara islemler-pi_c'!P58-H$12)</f>
        <v>17.132448625021233</v>
      </c>
      <c r="I58" s="21">
        <f>$D$5*$D$3/$D$6*($K$5-B$13*'Ara islemler-pi_c'!$B58)</f>
        <v>2.6748289709255631E-2</v>
      </c>
      <c r="J58" s="12">
        <f>$D$5*$D$3/$D$6*($K$5-C$13*'Ara islemler-pi_c'!$B58)</f>
        <v>2.6129182455587974E-2</v>
      </c>
      <c r="K58" s="12">
        <f>$D$5*$D$3/$D$6*($K$5-D$13*'Ara islemler-pi_c'!$B58)</f>
        <v>2.4271860694585017E-2</v>
      </c>
      <c r="L58" s="12">
        <f>$D$5*$D$3/$D$6*($K$5-E$13*'Ara islemler-pi_c'!$B58)</f>
        <v>2.1176324426246753E-2</v>
      </c>
      <c r="M58" s="12">
        <f>$D$5*$D$3/$D$6*($K$5-F$13*'Ara islemler-pi_c'!$B58)</f>
        <v>1.6842573650573178E-2</v>
      </c>
      <c r="N58" s="12">
        <f>$D$5*$D$3/$D$6*($K$5-G$13*'Ara islemler-pi_c'!$B58)</f>
        <v>1.1270608367564295E-2</v>
      </c>
      <c r="O58" s="18">
        <f>$D$5*$D$3/$D$6*($K$5-H$13*'Ara islemler-pi_c'!$B58)</f>
        <v>4.4604285772201118E-3</v>
      </c>
      <c r="P58" s="21">
        <f t="shared" si="9"/>
        <v>0.813212238202072</v>
      </c>
      <c r="Q58" s="12">
        <f t="shared" si="10"/>
        <v>0.89701387091429985</v>
      </c>
      <c r="R58" s="12">
        <f t="shared" si="11"/>
        <v>0.94133422629615982</v>
      </c>
      <c r="S58" s="18">
        <f t="shared" si="12"/>
        <v>0.96155441894659932</v>
      </c>
      <c r="T58" s="21">
        <f>1-1/(T$13*'Ara islemler-pi_c'!$B58)</f>
        <v>0.65764167600447454</v>
      </c>
      <c r="U58" s="12">
        <f>1-1/(U$13*'Ara islemler-pi_c'!$B58)</f>
        <v>0.77176111733631636</v>
      </c>
      <c r="V58" s="18">
        <f>1-1/(V$13*'Ara islemler-pi_c'!$B58)</f>
        <v>0.85327500400191769</v>
      </c>
      <c r="W58" s="21">
        <f>2*W$12/('Ara islemler-pi_c'!H58+W$12)</f>
        <v>0.39329374775461939</v>
      </c>
      <c r="X58" s="12">
        <f>2*X$12/('Ara islemler-pi_c'!L58+X$12)</f>
        <v>0.6561807005472543</v>
      </c>
      <c r="Y58" s="18">
        <f>2*Y$12/('Ara islemler-pi_c'!P58+Y$12)</f>
        <v>0.91331964365524165</v>
      </c>
      <c r="Z58" s="21">
        <f t="shared" si="6"/>
        <v>0.25864635943542896</v>
      </c>
      <c r="AA58" s="12">
        <f t="shared" si="7"/>
        <v>0.50641475062887575</v>
      </c>
      <c r="AB58" s="18">
        <f t="shared" si="8"/>
        <v>0.77931282259495638</v>
      </c>
    </row>
    <row r="59" spans="1:28">
      <c r="A59" s="85">
        <v>23</v>
      </c>
      <c r="B59" s="72">
        <f>$K$4/$K$3*('Ara islemler-pi_c'!D59-B$12)</f>
        <v>118.49670586903136</v>
      </c>
      <c r="C59" s="12">
        <f>$K$4/$K$3*('Ara islemler-pi_c'!F59-C$12)</f>
        <v>104.91637929038113</v>
      </c>
      <c r="D59" s="12">
        <f>$K$4/$K$3*('Ara islemler-pi_c'!H59-D$12)</f>
        <v>92.789058883942232</v>
      </c>
      <c r="E59" s="12">
        <f>$K$4/$K$3*('Ara islemler-pi_c'!J59-E$12)</f>
        <v>79.371552653550339</v>
      </c>
      <c r="F59" s="12">
        <f>$K$4/$K$3*('Ara islemler-pi_c'!L59-F$12)</f>
        <v>62.752154646191123</v>
      </c>
      <c r="G59" s="12">
        <f>$K$4/$K$3*('Ara islemler-pi_c'!N59-G$12)</f>
        <v>41.99235241166862</v>
      </c>
      <c r="H59" s="18">
        <f>$K$4/$K$3*('Ara islemler-pi_c'!P59-H$12)</f>
        <v>16.373945538265652</v>
      </c>
      <c r="I59" s="21">
        <f>$D$5*$D$3/$D$6*($K$5-B$13*'Ara islemler-pi_c'!$B59)</f>
        <v>2.6670289052402846E-2</v>
      </c>
      <c r="J59" s="12">
        <f>$D$5*$D$3/$D$6*($K$5-C$13*'Ara islemler-pi_c'!$B59)</f>
        <v>2.6047281765892553E-2</v>
      </c>
      <c r="K59" s="12">
        <f>$D$5*$D$3/$D$6*($K$5-D$13*'Ara islemler-pi_c'!$B59)</f>
        <v>2.4178259906361677E-2</v>
      </c>
      <c r="L59" s="12">
        <f>$D$5*$D$3/$D$6*($K$5-E$13*'Ara islemler-pi_c'!$B59)</f>
        <v>2.1063223473810216E-2</v>
      </c>
      <c r="M59" s="12">
        <f>$D$5*$D$3/$D$6*($K$5-F$13*'Ara islemler-pi_c'!$B59)</f>
        <v>1.6702172468238168E-2</v>
      </c>
      <c r="N59" s="12">
        <f>$D$5*$D$3/$D$6*($K$5-G$13*'Ara islemler-pi_c'!$B59)</f>
        <v>1.1095106889645533E-2</v>
      </c>
      <c r="O59" s="18">
        <f>$D$5*$D$3/$D$6*($K$5-H$13*'Ara islemler-pi_c'!$B59)</f>
        <v>4.2420267380323179E-3</v>
      </c>
      <c r="P59" s="21">
        <f t="shared" si="9"/>
        <v>0.81025915348877964</v>
      </c>
      <c r="Q59" s="12">
        <f t="shared" si="10"/>
        <v>0.89376144117289569</v>
      </c>
      <c r="R59" s="12">
        <f t="shared" si="11"/>
        <v>0.93806033502043829</v>
      </c>
      <c r="S59" s="18">
        <f t="shared" si="12"/>
        <v>0.95817938403342118</v>
      </c>
      <c r="T59" s="21">
        <f>1-1/(T$13*'Ara islemler-pi_c'!$B59)</f>
        <v>0.6597848430852522</v>
      </c>
      <c r="U59" s="12">
        <f>1-1/(U$13*'Ara islemler-pi_c'!$B59)</f>
        <v>0.77318989539016814</v>
      </c>
      <c r="V59" s="18">
        <f>1-1/(V$13*'Ara islemler-pi_c'!$B59)</f>
        <v>0.85419350417939377</v>
      </c>
      <c r="W59" s="21">
        <f>2*W$12/('Ara islemler-pi_c'!H59+W$12)</f>
        <v>0.39338438081488392</v>
      </c>
      <c r="X59" s="12">
        <f>2*X$12/('Ara islemler-pi_c'!L59+X$12)</f>
        <v>0.65727516526096008</v>
      </c>
      <c r="Y59" s="18">
        <f>2*Y$12/('Ara islemler-pi_c'!P59+Y$12)</f>
        <v>0.91683809258265747</v>
      </c>
      <c r="Z59" s="21">
        <f t="shared" si="6"/>
        <v>0.25954905196813727</v>
      </c>
      <c r="AA59" s="12">
        <f t="shared" si="7"/>
        <v>0.50819851627067725</v>
      </c>
      <c r="AB59" s="18">
        <f t="shared" si="8"/>
        <v>0.78315714306833162</v>
      </c>
    </row>
    <row r="60" spans="1:28">
      <c r="A60" s="85">
        <v>23.5</v>
      </c>
      <c r="B60" s="72">
        <f>$K$4/$K$3*('Ara islemler-pi_c'!D60-B$12)</f>
        <v>118.57575315639909</v>
      </c>
      <c r="C60" s="12">
        <f>$K$4/$K$3*('Ara islemler-pi_c'!F60-C$12)</f>
        <v>104.96295812389751</v>
      </c>
      <c r="D60" s="12">
        <f>$K$4/$K$3*('Ara islemler-pi_c'!H60-D$12)</f>
        <v>92.750650454392201</v>
      </c>
      <c r="E60" s="12">
        <f>$K$4/$K$3*('Ara islemler-pi_c'!J60-E$12)</f>
        <v>79.214709659310316</v>
      </c>
      <c r="F60" s="12">
        <f>$K$4/$K$3*('Ara islemler-pi_c'!L60-F$12)</f>
        <v>62.448257114207848</v>
      </c>
      <c r="G60" s="12">
        <f>$K$4/$K$3*('Ara islemler-pi_c'!N60-G$12)</f>
        <v>41.500556492501346</v>
      </c>
      <c r="H60" s="18">
        <f>$K$4/$K$3*('Ara islemler-pi_c'!P60-H$12)</f>
        <v>15.619986250491101</v>
      </c>
      <c r="I60" s="21">
        <f>$D$5*$D$3/$D$6*($K$5-B$13*'Ara islemler-pi_c'!$B60)</f>
        <v>2.6593490358212644E-2</v>
      </c>
      <c r="J60" s="12">
        <f>$D$5*$D$3/$D$6*($K$5-C$13*'Ara islemler-pi_c'!$B60)</f>
        <v>2.5966643136992838E-2</v>
      </c>
      <c r="K60" s="12">
        <f>$D$5*$D$3/$D$6*($K$5-D$13*'Ara islemler-pi_c'!$B60)</f>
        <v>2.4086101473333437E-2</v>
      </c>
      <c r="L60" s="12">
        <f>$D$5*$D$3/$D$6*($K$5-E$13*'Ara islemler-pi_c'!$B60)</f>
        <v>2.0951865367234423E-2</v>
      </c>
      <c r="M60" s="12">
        <f>$D$5*$D$3/$D$6*($K$5-F$13*'Ara islemler-pi_c'!$B60)</f>
        <v>1.6563934818695805E-2</v>
      </c>
      <c r="N60" s="12">
        <f>$D$5*$D$3/$D$6*($K$5-G$13*'Ara islemler-pi_c'!$B60)</f>
        <v>1.092230982771758E-2</v>
      </c>
      <c r="O60" s="18">
        <f>$D$5*$D$3/$D$6*($K$5-H$13*'Ara islemler-pi_c'!$B60)</f>
        <v>4.0269903942997554E-3</v>
      </c>
      <c r="P60" s="21">
        <f t="shared" si="9"/>
        <v>0.80738736833736036</v>
      </c>
      <c r="Q60" s="12">
        <f t="shared" si="10"/>
        <v>0.89059909289933703</v>
      </c>
      <c r="R60" s="12">
        <f t="shared" si="11"/>
        <v>0.93487177587652415</v>
      </c>
      <c r="S60" s="18">
        <f t="shared" si="12"/>
        <v>0.95487317185251275</v>
      </c>
      <c r="T60" s="21">
        <f>1-1/(T$13*'Ara islemler-pi_c'!$B60)</f>
        <v>0.66186892983799583</v>
      </c>
      <c r="U60" s="12">
        <f>1-1/(U$13*'Ara islemler-pi_c'!$B60)</f>
        <v>0.77457928655866382</v>
      </c>
      <c r="V60" s="18">
        <f>1-1/(V$13*'Ara islemler-pi_c'!$B60)</f>
        <v>0.85508668421628387</v>
      </c>
      <c r="W60" s="21">
        <f>2*W$12/('Ara islemler-pi_c'!H60+W$12)</f>
        <v>0.39348318368148671</v>
      </c>
      <c r="X60" s="12">
        <f>2*X$12/('Ara islemler-pi_c'!L60+X$12)</f>
        <v>0.65836789497064607</v>
      </c>
      <c r="Y60" s="18">
        <f>2*Y$12/('Ara islemler-pi_c'!P60+Y$12)</f>
        <v>0.92036243323515365</v>
      </c>
      <c r="Z60" s="21">
        <f t="shared" si="6"/>
        <v>0.26043429369251314</v>
      </c>
      <c r="AA60" s="12">
        <f t="shared" si="7"/>
        <v>0.50995813437949233</v>
      </c>
      <c r="AB60" s="18">
        <f t="shared" si="8"/>
        <v>0.78698966131227843</v>
      </c>
    </row>
    <row r="61" spans="1:28">
      <c r="A61" s="85">
        <v>24</v>
      </c>
      <c r="B61" s="72">
        <f>$K$4/$K$3*('Ara islemler-pi_c'!D61-B$12)</f>
        <v>118.64918890608638</v>
      </c>
      <c r="C61" s="12">
        <f>$K$4/$K$3*('Ara islemler-pi_c'!F61-C$12)</f>
        <v>105.00470543763589</v>
      </c>
      <c r="D61" s="12">
        <f>$K$4/$K$3*('Ara islemler-pi_c'!H61-D$12)</f>
        <v>92.709292786417905</v>
      </c>
      <c r="E61" s="12">
        <f>$K$4/$K$3*('Ara islemler-pi_c'!J61-E$12)</f>
        <v>79.057160986174722</v>
      </c>
      <c r="F61" s="12">
        <f>$K$4/$K$3*('Ara islemler-pi_c'!L61-F$12)</f>
        <v>62.14585189665204</v>
      </c>
      <c r="G61" s="12">
        <f>$K$4/$K$3*('Ara islemler-pi_c'!N61-G$12)</f>
        <v>41.012163234083282</v>
      </c>
      <c r="H61" s="18">
        <f>$K$4/$K$3*('Ara islemler-pi_c'!P61-H$12)</f>
        <v>14.870354095310971</v>
      </c>
      <c r="I61" s="21">
        <f>$D$5*$D$3/$D$6*($K$5-B$13*'Ara islemler-pi_c'!$B61)</f>
        <v>2.6517850110975901E-2</v>
      </c>
      <c r="J61" s="12">
        <f>$D$5*$D$3/$D$6*($K$5-C$13*'Ara islemler-pi_c'!$B61)</f>
        <v>2.588722087739426E-2</v>
      </c>
      <c r="K61" s="12">
        <f>$D$5*$D$3/$D$6*($K$5-D$13*'Ara islemler-pi_c'!$B61)</f>
        <v>2.3995333176649345E-2</v>
      </c>
      <c r="L61" s="12">
        <f>$D$5*$D$3/$D$6*($K$5-E$13*'Ara islemler-pi_c'!$B61)</f>
        <v>2.0842187008741145E-2</v>
      </c>
      <c r="M61" s="12">
        <f>$D$5*$D$3/$D$6*($K$5-F$13*'Ara islemler-pi_c'!$B61)</f>
        <v>1.6427782373669667E-2</v>
      </c>
      <c r="N61" s="12">
        <f>$D$5*$D$3/$D$6*($K$5-G$13*'Ara islemler-pi_c'!$B61)</f>
        <v>1.0752119271434912E-2</v>
      </c>
      <c r="O61" s="18">
        <f>$D$5*$D$3/$D$6*($K$5-H$13*'Ara islemler-pi_c'!$B61)</f>
        <v>3.8151977020368737E-3</v>
      </c>
      <c r="P61" s="21">
        <f t="shared" si="9"/>
        <v>0.80459260850974246</v>
      </c>
      <c r="Q61" s="12">
        <f t="shared" si="10"/>
        <v>0.88752208551233802</v>
      </c>
      <c r="R61" s="12">
        <f t="shared" si="11"/>
        <v>0.93176419363855778</v>
      </c>
      <c r="S61" s="18">
        <f t="shared" si="12"/>
        <v>0.951632566620216</v>
      </c>
      <c r="T61" s="21">
        <f>1-1/(T$13*'Ara islemler-pi_c'!$B61)</f>
        <v>0.66389677095156252</v>
      </c>
      <c r="U61" s="12">
        <f>1-1/(U$13*'Ara islemler-pi_c'!$B61)</f>
        <v>0.77593118063437494</v>
      </c>
      <c r="V61" s="18">
        <f>1-1/(V$13*'Ara islemler-pi_c'!$B61)</f>
        <v>0.85595575897924103</v>
      </c>
      <c r="W61" s="21">
        <f>2*W$12/('Ara islemler-pi_c'!H61+W$12)</f>
        <v>0.39358962875617931</v>
      </c>
      <c r="X61" s="12">
        <f>2*X$12/('Ara islemler-pi_c'!L61+X$12)</f>
        <v>0.65945887135522052</v>
      </c>
      <c r="Y61" s="18">
        <f>2*Y$12/('Ara islemler-pi_c'!P61+Y$12)</f>
        <v>0.92389351244312579</v>
      </c>
      <c r="Z61" s="21">
        <f t="shared" si="6"/>
        <v>0.2613028836112517</v>
      </c>
      <c r="AA61" s="12">
        <f t="shared" si="7"/>
        <v>0.51169470063046862</v>
      </c>
      <c r="AB61" s="18">
        <f t="shared" si="8"/>
        <v>0.79081197265925263</v>
      </c>
    </row>
    <row r="62" spans="1:28">
      <c r="A62" s="85">
        <v>24.5</v>
      </c>
      <c r="B62" s="72">
        <f>$K$4/$K$3*('Ara islemler-pi_c'!D62-B$12)</f>
        <v>118.7173347092411</v>
      </c>
      <c r="C62" s="12">
        <f>$K$4/$K$3*('Ara islemler-pi_c'!F62-C$12)</f>
        <v>105.04190440138777</v>
      </c>
      <c r="D62" s="12">
        <f>$K$4/$K$3*('Ara islemler-pi_c'!H62-D$12)</f>
        <v>92.665179112747168</v>
      </c>
      <c r="E62" s="12">
        <f>$K$4/$K$3*('Ara islemler-pi_c'!J62-E$12)</f>
        <v>78.898997347820298</v>
      </c>
      <c r="F62" s="12">
        <f>$K$4/$K$3*('Ara islemler-pi_c'!L62-F$12)</f>
        <v>61.844931939463635</v>
      </c>
      <c r="G62" s="12">
        <f>$K$4/$K$3*('Ara islemler-pi_c'!N62-G$12)</f>
        <v>40.527072534285104</v>
      </c>
      <c r="H62" s="18">
        <f>$K$4/$K$3*('Ara islemler-pi_c'!P62-H$12)</f>
        <v>14.124841091075913</v>
      </c>
      <c r="I62" s="21">
        <f>$D$5*$D$3/$D$6*($K$5-B$13*'Ara islemler-pi_c'!$B62)</f>
        <v>2.644332723794756E-2</v>
      </c>
      <c r="J62" s="12">
        <f>$D$5*$D$3/$D$6*($K$5-C$13*'Ara islemler-pi_c'!$B62)</f>
        <v>2.5808971860714507E-2</v>
      </c>
      <c r="K62" s="12">
        <f>$D$5*$D$3/$D$6*($K$5-D$13*'Ara islemler-pi_c'!$B62)</f>
        <v>2.3905905729015336E-2</v>
      </c>
      <c r="L62" s="12">
        <f>$D$5*$D$3/$D$6*($K$5-E$13*'Ara islemler-pi_c'!$B62)</f>
        <v>2.0734128842850051E-2</v>
      </c>
      <c r="M62" s="12">
        <f>$D$5*$D$3/$D$6*($K$5-F$13*'Ara islemler-pi_c'!$B62)</f>
        <v>1.6293641202218656E-2</v>
      </c>
      <c r="N62" s="12">
        <f>$D$5*$D$3/$D$6*($K$5-G$13*'Ara islemler-pi_c'!$B62)</f>
        <v>1.0584442807121142E-2</v>
      </c>
      <c r="O62" s="18">
        <f>$D$5*$D$3/$D$6*($K$5-H$13*'Ara islemler-pi_c'!$B62)</f>
        <v>3.6065336575575226E-3</v>
      </c>
      <c r="P62" s="21">
        <f t="shared" si="9"/>
        <v>0.8018709170801579</v>
      </c>
      <c r="Q62" s="12">
        <f t="shared" si="10"/>
        <v>0.8845260301406408</v>
      </c>
      <c r="R62" s="12">
        <f t="shared" si="11"/>
        <v>0.92873354855056311</v>
      </c>
      <c r="S62" s="18">
        <f t="shared" si="12"/>
        <v>0.94845456997839628</v>
      </c>
      <c r="T62" s="21">
        <f>1-1/(T$13*'Ara islemler-pi_c'!$B62)</f>
        <v>0.66587100961664991</v>
      </c>
      <c r="U62" s="12">
        <f>1-1/(U$13*'Ara islemler-pi_c'!$B62)</f>
        <v>0.77724733974443327</v>
      </c>
      <c r="V62" s="18">
        <f>1-1/(V$13*'Ara islemler-pi_c'!$B62)</f>
        <v>0.85680186126427849</v>
      </c>
      <c r="W62" s="21">
        <f>2*W$12/('Ara islemler-pi_c'!H62+W$12)</f>
        <v>0.39370323064618779</v>
      </c>
      <c r="X62" s="12">
        <f>2*X$12/('Ara islemler-pi_c'!L62+X$12)</f>
        <v>0.66054808445073421</v>
      </c>
      <c r="Y62" s="18">
        <f>2*Y$12/('Ara islemler-pi_c'!P62+Y$12)</f>
        <v>0.92743216354988034</v>
      </c>
      <c r="Z62" s="21">
        <f t="shared" si="6"/>
        <v>0.26215556767971382</v>
      </c>
      <c r="AA62" s="12">
        <f t="shared" si="7"/>
        <v>0.51340924141261446</v>
      </c>
      <c r="AB62" s="18">
        <f t="shared" si="8"/>
        <v>0.79462560392589421</v>
      </c>
    </row>
    <row r="63" spans="1:28">
      <c r="A63" s="85">
        <v>25</v>
      </c>
      <c r="B63" s="72">
        <f>$K$4/$K$3*('Ara islemler-pi_c'!D63-B$12)</f>
        <v>118.78048837392082</v>
      </c>
      <c r="C63" s="12">
        <f>$K$4/$K$3*('Ara islemler-pi_c'!F63-C$12)</f>
        <v>105.07481710221735</v>
      </c>
      <c r="D63" s="12">
        <f>$K$4/$K$3*('Ara islemler-pi_c'!H63-D$12)</f>
        <v>92.618487756266177</v>
      </c>
      <c r="E63" s="12">
        <f>$K$4/$K$3*('Ara islemler-pi_c'!J63-E$12)</f>
        <v>78.740301326649416</v>
      </c>
      <c r="F63" s="12">
        <f>$K$4/$K$3*('Ara islemler-pi_c'!L63-F$12)</f>
        <v>61.545488244465055</v>
      </c>
      <c r="G63" s="12">
        <f>$K$4/$K$3*('Ara islemler-pi_c'!N63-G$12)</f>
        <v>40.045187841164228</v>
      </c>
      <c r="H63" s="18">
        <f>$K$4/$K$3*('Ara islemler-pi_c'!P63-H$12)</f>
        <v>13.383247320031275</v>
      </c>
      <c r="I63" s="21">
        <f>$D$5*$D$3/$D$6*($K$5-B$13*'Ara islemler-pi_c'!$B63)</f>
        <v>2.6369882925466014E-2</v>
      </c>
      <c r="J63" s="12">
        <f>$D$5*$D$3/$D$6*($K$5-C$13*'Ara islemler-pi_c'!$B63)</f>
        <v>2.5731855332608883E-2</v>
      </c>
      <c r="K63" s="12">
        <f>$D$5*$D$3/$D$6*($K$5-D$13*'Ara islemler-pi_c'!$B63)</f>
        <v>2.3817772554037477E-2</v>
      </c>
      <c r="L63" s="12">
        <f>$D$5*$D$3/$D$6*($K$5-E$13*'Ara islemler-pi_c'!$B63)</f>
        <v>2.0627634589751805E-2</v>
      </c>
      <c r="M63" s="12">
        <f>$D$5*$D$3/$D$6*($K$5-F$13*'Ara islemler-pi_c'!$B63)</f>
        <v>1.6161441439751872E-2</v>
      </c>
      <c r="N63" s="12">
        <f>$D$5*$D$3/$D$6*($K$5-G$13*'Ara islemler-pi_c'!$B63)</f>
        <v>1.0419193104037662E-2</v>
      </c>
      <c r="O63" s="18">
        <f>$D$5*$D$3/$D$6*($K$5-H$13*'Ara islemler-pi_c'!$B63)</f>
        <v>3.4008895826091894E-3</v>
      </c>
      <c r="P63" s="21">
        <f t="shared" si="9"/>
        <v>0.79921862446661418</v>
      </c>
      <c r="Q63" s="12">
        <f t="shared" si="10"/>
        <v>0.88160685644854797</v>
      </c>
      <c r="R63" s="12">
        <f t="shared" si="11"/>
        <v>0.9257760871693117</v>
      </c>
      <c r="S63" s="18">
        <f t="shared" si="12"/>
        <v>0.94533638196198932</v>
      </c>
      <c r="T63" s="21">
        <f>1-1/(T$13*'Ara islemler-pi_c'!$B63)</f>
        <v>0.6677941140602186</v>
      </c>
      <c r="U63" s="12">
        <f>1-1/(U$13*'Ara islemler-pi_c'!$B63)</f>
        <v>0.77852940937347892</v>
      </c>
      <c r="V63" s="18">
        <f>1-1/(V$13*'Ara islemler-pi_c'!$B63)</f>
        <v>0.8576260488829508</v>
      </c>
      <c r="W63" s="21">
        <f>2*W$12/('Ara islemler-pi_c'!H63+W$12)</f>
        <v>0.3938235420653855</v>
      </c>
      <c r="X63" s="12">
        <f>2*X$12/('Ara islemler-pi_c'!L63+X$12)</f>
        <v>0.66163553155442867</v>
      </c>
      <c r="Y63" s="18">
        <f>2*Y$12/('Ara islemler-pi_c'!P63+Y$12)</f>
        <v>0.93097920823599012</v>
      </c>
      <c r="Z63" s="21">
        <f t="shared" si="6"/>
        <v>0.26299304336961132</v>
      </c>
      <c r="AA63" s="12">
        <f t="shared" si="7"/>
        <v>0.51510271960157716</v>
      </c>
      <c r="AB63" s="18">
        <f t="shared" si="8"/>
        <v>0.79843201995161006</v>
      </c>
    </row>
    <row r="64" spans="1:28">
      <c r="A64" s="85">
        <v>25.5</v>
      </c>
      <c r="B64" s="72">
        <f>$K$4/$K$3*('Ara islemler-pi_c'!D64-B$12)</f>
        <v>118.83892610150144</v>
      </c>
      <c r="C64" s="12">
        <f>$K$4/$K$3*('Ara islemler-pi_c'!F64-C$12)</f>
        <v>105.10368647777409</v>
      </c>
      <c r="D64" s="12">
        <f>$K$4/$K$3*('Ara islemler-pi_c'!H64-D$12)</f>
        <v>92.569383518367971</v>
      </c>
      <c r="E64" s="12">
        <f>$K$4/$K$3*('Ara islemler-pi_c'!J64-E$12)</f>
        <v>78.581148181122643</v>
      </c>
      <c r="F64" s="12">
        <f>$K$4/$K$3*('Ara islemler-pi_c'!L64-F$12)</f>
        <v>61.247510162608371</v>
      </c>
      <c r="G64" s="12">
        <f>$K$4/$K$3*('Ara islemler-pi_c'!N64-G$12)</f>
        <v>39.566415999795048</v>
      </c>
      <c r="H64" s="18">
        <f>$K$4/$K$3*('Ara islemler-pi_c'!P64-H$12)</f>
        <v>12.645380354806075</v>
      </c>
      <c r="I64" s="21">
        <f>$D$5*$D$3/$D$6*($K$5-B$13*'Ara islemler-pi_c'!$B64)</f>
        <v>2.6297480452291161E-2</v>
      </c>
      <c r="J64" s="12">
        <f>$D$5*$D$3/$D$6*($K$5-C$13*'Ara islemler-pi_c'!$B64)</f>
        <v>2.5655832735775281E-2</v>
      </c>
      <c r="K64" s="12">
        <f>$D$5*$D$3/$D$6*($K$5-D$13*'Ara islemler-pi_c'!$B64)</f>
        <v>2.3730889586227651E-2</v>
      </c>
      <c r="L64" s="12">
        <f>$D$5*$D$3/$D$6*($K$5-E$13*'Ara islemler-pi_c'!$B64)</f>
        <v>2.0522651003648265E-2</v>
      </c>
      <c r="M64" s="12">
        <f>$D$5*$D$3/$D$6*($K$5-F$13*'Ara islemler-pi_c'!$B64)</f>
        <v>1.6031116988037129E-2</v>
      </c>
      <c r="N64" s="12">
        <f>$D$5*$D$3/$D$6*($K$5-G$13*'Ara islemler-pi_c'!$B64)</f>
        <v>1.0256287539394233E-2</v>
      </c>
      <c r="O64" s="18">
        <f>$D$5*$D$3/$D$6*($K$5-H$13*'Ara islemler-pi_c'!$B64)</f>
        <v>3.1981626577195928E-3</v>
      </c>
      <c r="P64" s="21">
        <f t="shared" si="9"/>
        <v>0.79663232186555488</v>
      </c>
      <c r="Q64" s="12">
        <f t="shared" si="10"/>
        <v>0.87876078322259676</v>
      </c>
      <c r="R64" s="12">
        <f t="shared" si="11"/>
        <v>0.92288831645365732</v>
      </c>
      <c r="S64" s="18">
        <f t="shared" si="12"/>
        <v>0.94227538399049693</v>
      </c>
      <c r="T64" s="21">
        <f>1-1/(T$13*'Ara islemler-pi_c'!$B64)</f>
        <v>0.66966839235391284</v>
      </c>
      <c r="U64" s="12">
        <f>1-1/(U$13*'Ara islemler-pi_c'!$B64)</f>
        <v>0.77977892823594186</v>
      </c>
      <c r="V64" s="18">
        <f>1-1/(V$13*'Ara islemler-pi_c'!$B64)</f>
        <v>0.8584293110088197</v>
      </c>
      <c r="W64" s="21">
        <f>2*W$12/('Ara islemler-pi_c'!H64+W$12)</f>
        <v>0.39395015020448254</v>
      </c>
      <c r="X64" s="12">
        <f>2*X$12/('Ara islemler-pi_c'!L64+X$12)</f>
        <v>0.66272121627235159</v>
      </c>
      <c r="Y64" s="18">
        <f>2*Y$12/('Ara islemler-pi_c'!P64+Y$12)</f>
        <v>0.9345354582416936</v>
      </c>
      <c r="Z64" s="21">
        <f t="shared" si="6"/>
        <v>0.26381596375501831</v>
      </c>
      <c r="AA64" s="12">
        <f t="shared" si="7"/>
        <v>0.51677603974407416</v>
      </c>
      <c r="AB64" s="18">
        <f t="shared" si="8"/>
        <v>0.80223262953172858</v>
      </c>
    </row>
    <row r="65" spans="1:28">
      <c r="A65" s="85">
        <v>26</v>
      </c>
      <c r="B65" s="72">
        <f>$K$4/$K$3*('Ara islemler-pi_c'!D65-B$12)</f>
        <v>118.89290442618781</v>
      </c>
      <c r="C65" s="12">
        <f>$K$4/$K$3*('Ara islemler-pi_c'!F65-C$12)</f>
        <v>105.12873803914094</v>
      </c>
      <c r="D65" s="12">
        <f>$K$4/$K$3*('Ara islemler-pi_c'!H65-D$12)</f>
        <v>92.518018915095027</v>
      </c>
      <c r="E65" s="12">
        <f>$K$4/$K$3*('Ara islemler-pi_c'!J65-E$12)</f>
        <v>78.421606561455761</v>
      </c>
      <c r="F65" s="12">
        <f>$K$4/$K$3*('Ara islemler-pi_c'!L65-F$12)</f>
        <v>60.950985647800614</v>
      </c>
      <c r="G65" s="12">
        <f>$K$4/$K$3*('Ara islemler-pi_c'!N65-G$12)</f>
        <v>39.090667103868796</v>
      </c>
      <c r="H65" s="18">
        <f>$K$4/$K$3*('Ara islemler-pi_c'!P65-H$12)</f>
        <v>11.911054727639478</v>
      </c>
      <c r="I65" s="21">
        <f>$D$5*$D$3/$D$6*($K$5-B$13*'Ara islemler-pi_c'!$B65)</f>
        <v>2.6226085038244799E-2</v>
      </c>
      <c r="J65" s="12">
        <f>$D$5*$D$3/$D$6*($K$5-C$13*'Ara islemler-pi_c'!$B65)</f>
        <v>2.5580867551026603E-2</v>
      </c>
      <c r="K65" s="12">
        <f>$D$5*$D$3/$D$6*($K$5-D$13*'Ara islemler-pi_c'!$B65)</f>
        <v>2.3645215089372017E-2</v>
      </c>
      <c r="L65" s="12">
        <f>$D$5*$D$3/$D$6*($K$5-E$13*'Ara islemler-pi_c'!$B65)</f>
        <v>2.0419127653281046E-2</v>
      </c>
      <c r="M65" s="12">
        <f>$D$5*$D$3/$D$6*($K$5-F$13*'Ara islemler-pi_c'!$B65)</f>
        <v>1.5902605242753682E-2</v>
      </c>
      <c r="N65" s="12">
        <f>$D$5*$D$3/$D$6*($K$5-G$13*'Ara islemler-pi_c'!$B65)</f>
        <v>1.0095647857789925E-2</v>
      </c>
      <c r="O65" s="18">
        <f>$D$5*$D$3/$D$6*($K$5-H$13*'Ara islemler-pi_c'!$B65)</f>
        <v>2.9982554983897839E-3</v>
      </c>
      <c r="P65" s="21">
        <f t="shared" si="9"/>
        <v>0.79410883764132612</v>
      </c>
      <c r="Q65" s="12">
        <f t="shared" si="10"/>
        <v>0.87598429222472851</v>
      </c>
      <c r="R65" s="12">
        <f t="shared" si="11"/>
        <v>0.92006698068035286</v>
      </c>
      <c r="S65" s="18">
        <f t="shared" si="12"/>
        <v>0.93926912363195025</v>
      </c>
      <c r="T65" s="21">
        <f>1-1/(T$13*'Ara islemler-pi_c'!$B65)</f>
        <v>0.67149600570659584</v>
      </c>
      <c r="U65" s="12">
        <f>1-1/(U$13*'Ara islemler-pi_c'!$B65)</f>
        <v>0.78099733713773056</v>
      </c>
      <c r="V65" s="18">
        <f>1-1/(V$13*'Ara islemler-pi_c'!$B65)</f>
        <v>0.85921257387425531</v>
      </c>
      <c r="W65" s="21">
        <f>2*W$12/('Ara islemler-pi_c'!H65+W$12)</f>
        <v>0.3940826735086066</v>
      </c>
      <c r="X65" s="12">
        <f>2*X$12/('Ara islemler-pi_c'!L65+X$12)</f>
        <v>0.66380514769027732</v>
      </c>
      <c r="Y65" s="18">
        <f>2*Y$12/('Ara islemler-pi_c'!P65+Y$12)</f>
        <v>0.93810171699906264</v>
      </c>
      <c r="Z65" s="21">
        <f t="shared" si="6"/>
        <v>0.26462494117920582</v>
      </c>
      <c r="AA65" s="12">
        <f t="shared" si="7"/>
        <v>0.51843005272442455</v>
      </c>
      <c r="AB65" s="18">
        <f t="shared" si="8"/>
        <v>0.80602879081862289</v>
      </c>
    </row>
    <row r="66" spans="1:28">
      <c r="A66" s="85">
        <v>26.5</v>
      </c>
      <c r="B66" s="72">
        <f>$K$4/$K$3*('Ara islemler-pi_c'!D66-B$12)</f>
        <v>118.94266194740865</v>
      </c>
      <c r="C66" s="12">
        <f>$K$4/$K$3*('Ara islemler-pi_c'!F66-C$12)</f>
        <v>105.15018140965432</v>
      </c>
      <c r="D66" s="12">
        <f>$K$4/$K$3*('Ara islemler-pi_c'!H66-D$12)</f>
        <v>92.464535280248697</v>
      </c>
      <c r="E66" s="12">
        <f>$K$4/$K$3*('Ara islemler-pi_c'!J66-E$12)</f>
        <v>78.261739145468724</v>
      </c>
      <c r="F66" s="12">
        <f>$K$4/$K$3*('Ara islemler-pi_c'!L66-F$12)</f>
        <v>60.655901476871215</v>
      </c>
      <c r="G66" s="12">
        <f>$K$4/$K$3*('Ara islemler-pi_c'!N66-G$12)</f>
        <v>38.617854352461691</v>
      </c>
      <c r="H66" s="18">
        <f>$K$4/$K$3*('Ara islemler-pi_c'!P66-H$12)</f>
        <v>11.180091438233669</v>
      </c>
      <c r="I66" s="21">
        <f>$D$5*$D$3/$D$6*($K$5-B$13*'Ara islemler-pi_c'!$B66)</f>
        <v>2.6155663706482802E-2</v>
      </c>
      <c r="J66" s="12">
        <f>$D$5*$D$3/$D$6*($K$5-C$13*'Ara islemler-pi_c'!$B66)</f>
        <v>2.5506925152676507E-2</v>
      </c>
      <c r="K66" s="12">
        <f>$D$5*$D$3/$D$6*($K$5-D$13*'Ara islemler-pi_c'!$B66)</f>
        <v>2.3560709491257621E-2</v>
      </c>
      <c r="L66" s="12">
        <f>$D$5*$D$3/$D$6*($K$5-E$13*'Ara islemler-pi_c'!$B66)</f>
        <v>2.0317016722226151E-2</v>
      </c>
      <c r="M66" s="12">
        <f>$D$5*$D$3/$D$6*($K$5-F$13*'Ara islemler-pi_c'!$B66)</f>
        <v>1.5775846845582087E-2</v>
      </c>
      <c r="N66" s="12">
        <f>$D$5*$D$3/$D$6*($K$5-G$13*'Ara islemler-pi_c'!$B66)</f>
        <v>9.9371998613254318E-3</v>
      </c>
      <c r="O66" s="18">
        <f>$D$5*$D$3/$D$6*($K$5-H$13*'Ara islemler-pi_c'!$B66)</f>
        <v>2.8010757694561937E-3</v>
      </c>
      <c r="P66" s="21">
        <f t="shared" si="9"/>
        <v>0.79164521628893569</v>
      </c>
      <c r="Q66" s="12">
        <f t="shared" si="10"/>
        <v>0.87327410489093604</v>
      </c>
      <c r="R66" s="12">
        <f t="shared" si="11"/>
        <v>0.91730904082795384</v>
      </c>
      <c r="S66" s="18">
        <f t="shared" si="12"/>
        <v>0.93631530092337922</v>
      </c>
      <c r="T66" s="21">
        <f>1-1/(T$13*'Ara islemler-pi_c'!$B66)</f>
        <v>0.67327898042202983</v>
      </c>
      <c r="U66" s="12">
        <f>1-1/(U$13*'Ara islemler-pi_c'!$B66)</f>
        <v>0.78218598694801988</v>
      </c>
      <c r="V66" s="18">
        <f>1-1/(V$13*'Ara islemler-pi_c'!$B66)</f>
        <v>0.85997670589515562</v>
      </c>
      <c r="W66" s="21">
        <f>2*W$12/('Ara islemler-pi_c'!H66+W$12)</f>
        <v>0.39422075880976587</v>
      </c>
      <c r="X66" s="12">
        <f>2*X$12/('Ara islemler-pi_c'!L66+X$12)</f>
        <v>0.66488733965078695</v>
      </c>
      <c r="Y66" s="18">
        <f>2*Y$12/('Ara islemler-pi_c'!P66+Y$12)</f>
        <v>0.9416787811845827</v>
      </c>
      <c r="Z66" s="21">
        <f t="shared" si="6"/>
        <v>0.26542055055263808</v>
      </c>
      <c r="AA66" s="12">
        <f t="shared" si="7"/>
        <v>0.52006555997399406</v>
      </c>
      <c r="AB66" s="18">
        <f t="shared" si="8"/>
        <v>0.80982181625448246</v>
      </c>
    </row>
    <row r="67" spans="1:28">
      <c r="A67" s="85">
        <v>27</v>
      </c>
      <c r="B67" s="72">
        <f>$K$4/$K$3*('Ara islemler-pi_c'!D67-B$12)</f>
        <v>118.98842088064755</v>
      </c>
      <c r="C67" s="12">
        <f>$K$4/$K$3*('Ara islemler-pi_c'!F67-C$12)</f>
        <v>105.16821170238229</v>
      </c>
      <c r="D67" s="12">
        <f>$K$4/$K$3*('Ara islemler-pi_c'!H67-D$12)</f>
        <v>92.409063751918453</v>
      </c>
      <c r="E67" s="12">
        <f>$K$4/$K$3*('Ara islemler-pi_c'!J67-E$12)</f>
        <v>78.101603204680103</v>
      </c>
      <c r="F67" s="12">
        <f>$K$4/$K$3*('Ara islemler-pi_c'!L67-F$12)</f>
        <v>60.362243440394835</v>
      </c>
      <c r="G67" s="12">
        <f>$K$4/$K$3*('Ara islemler-pi_c'!N67-G$12)</f>
        <v>38.147893912212247</v>
      </c>
      <c r="H67" s="18">
        <f>$K$4/$K$3*('Ara islemler-pi_c'!P67-H$12)</f>
        <v>10.452317496549737</v>
      </c>
      <c r="I67" s="21">
        <f>$D$5*$D$3/$D$6*($K$5-B$13*'Ara islemler-pi_c'!$B67)</f>
        <v>2.6086185157938681E-2</v>
      </c>
      <c r="J67" s="12">
        <f>$D$5*$D$3/$D$6*($K$5-C$13*'Ara islemler-pi_c'!$B67)</f>
        <v>2.5433972676705177E-2</v>
      </c>
      <c r="K67" s="12">
        <f>$D$5*$D$3/$D$6*($K$5-D$13*'Ara islemler-pi_c'!$B67)</f>
        <v>2.3477335233004677E-2</v>
      </c>
      <c r="L67" s="12">
        <f>$D$5*$D$3/$D$6*($K$5-E$13*'Ara islemler-pi_c'!$B67)</f>
        <v>2.0216272826837172E-2</v>
      </c>
      <c r="M67" s="12">
        <f>$D$5*$D$3/$D$6*($K$5-F$13*'Ara islemler-pi_c'!$B67)</f>
        <v>1.5650785458202671E-2</v>
      </c>
      <c r="N67" s="12">
        <f>$D$5*$D$3/$D$6*($K$5-G$13*'Ara islemler-pi_c'!$B67)</f>
        <v>9.7808731271011567E-3</v>
      </c>
      <c r="O67" s="18">
        <f>$D$5*$D$3/$D$6*($K$5-H$13*'Ara islemler-pi_c'!$B67)</f>
        <v>2.606535833532654E-3</v>
      </c>
      <c r="P67" s="21">
        <f t="shared" si="9"/>
        <v>0.78923869964436977</v>
      </c>
      <c r="Q67" s="12">
        <f t="shared" si="10"/>
        <v>0.87062716151580766</v>
      </c>
      <c r="R67" s="12">
        <f t="shared" si="11"/>
        <v>0.91461165612190498</v>
      </c>
      <c r="S67" s="18">
        <f t="shared" si="12"/>
        <v>0.93341175606181326</v>
      </c>
      <c r="T67" s="21">
        <f>1-1/(T$13*'Ara islemler-pi_c'!$B67)</f>
        <v>0.67501921867814252</v>
      </c>
      <c r="U67" s="12">
        <f>1-1/(U$13*'Ara islemler-pi_c'!$B67)</f>
        <v>0.78334614578542827</v>
      </c>
      <c r="V67" s="18">
        <f>1-1/(V$13*'Ara islemler-pi_c'!$B67)</f>
        <v>0.86072252229063251</v>
      </c>
      <c r="W67" s="21">
        <f>2*W$12/('Ara islemler-pi_c'!H67+W$12)</f>
        <v>0.39436407876930135</v>
      </c>
      <c r="X67" s="12">
        <f>2*X$12/('Ara islemler-pi_c'!L67+X$12)</f>
        <v>0.66596781012196893</v>
      </c>
      <c r="Y67" s="18">
        <f>2*Y$12/('Ara islemler-pi_c'!P67+Y$12)</f>
        <v>0.94526744220183967</v>
      </c>
      <c r="Z67" s="21">
        <f t="shared" si="6"/>
        <v>0.26620333232557924</v>
      </c>
      <c r="AA67" s="12">
        <f t="shared" si="7"/>
        <v>0.52168331727620632</v>
      </c>
      <c r="AB67" s="18">
        <f t="shared" si="8"/>
        <v>0.81361297709118208</v>
      </c>
    </row>
    <row r="68" spans="1:28">
      <c r="A68" s="85">
        <v>27.5</v>
      </c>
      <c r="B68" s="72">
        <f>$K$4/$K$3*('Ara islemler-pi_c'!D68-B$12)</f>
        <v>119.03038844869833</v>
      </c>
      <c r="C68" s="12">
        <f>$K$4/$K$3*('Ara islemler-pi_c'!F68-C$12)</f>
        <v>105.18301075578779</v>
      </c>
      <c r="D68" s="12">
        <f>$K$4/$K$3*('Ara islemler-pi_c'!H68-D$12)</f>
        <v>92.351726156590686</v>
      </c>
      <c r="E68" s="12">
        <f>$K$4/$K$3*('Ara islemler-pi_c'!J68-E$12)</f>
        <v>77.941251109313029</v>
      </c>
      <c r="F68" s="12">
        <f>$K$4/$K$3*('Ara islemler-pi_c'!L68-F$12)</f>
        <v>60.069996508376931</v>
      </c>
      <c r="G68" s="12">
        <f>$K$4/$K$3*('Ara islemler-pi_c'!N68-G$12)</f>
        <v>37.680704785027558</v>
      </c>
      <c r="H68" s="18">
        <f>$K$4/$K$3*('Ara islemler-pi_c'!P68-H$12)</f>
        <v>9.7275654972390218</v>
      </c>
      <c r="I68" s="21">
        <f>$D$5*$D$3/$D$6*($K$5-B$13*'Ara islemler-pi_c'!$B68)</f>
        <v>2.6017619656658844E-2</v>
      </c>
      <c r="J68" s="12">
        <f>$D$5*$D$3/$D$6*($K$5-C$13*'Ara islemler-pi_c'!$B68)</f>
        <v>2.5361978900361352E-2</v>
      </c>
      <c r="K68" s="12">
        <f>$D$5*$D$3/$D$6*($K$5-D$13*'Ara islemler-pi_c'!$B68)</f>
        <v>2.3395056631468878E-2</v>
      </c>
      <c r="L68" s="12">
        <f>$D$5*$D$3/$D$6*($K$5-E$13*'Ara islemler-pi_c'!$B68)</f>
        <v>2.0116852849981413E-2</v>
      </c>
      <c r="M68" s="12">
        <f>$D$5*$D$3/$D$6*($K$5-F$13*'Ara islemler-pi_c'!$B68)</f>
        <v>1.5527367555898968E-2</v>
      </c>
      <c r="N68" s="12">
        <f>$D$5*$D$3/$D$6*($K$5-G$13*'Ara islemler-pi_c'!$B68)</f>
        <v>9.6266007492215328E-3</v>
      </c>
      <c r="O68" s="18">
        <f>$D$5*$D$3/$D$6*($K$5-H$13*'Ara islemler-pi_c'!$B68)</f>
        <v>2.4145524299491196E-3</v>
      </c>
      <c r="P68" s="21">
        <f t="shared" si="9"/>
        <v>0.78688671006345945</v>
      </c>
      <c r="Q68" s="12">
        <f t="shared" si="10"/>
        <v>0.86804060261487459</v>
      </c>
      <c r="R68" s="12">
        <f t="shared" si="11"/>
        <v>0.9119721674772121</v>
      </c>
      <c r="S68" s="18">
        <f t="shared" si="12"/>
        <v>0.93055645830512201</v>
      </c>
      <c r="T68" s="21">
        <f>1-1/(T$13*'Ara islemler-pi_c'!$B68)</f>
        <v>0.67671850826345425</v>
      </c>
      <c r="U68" s="12">
        <f>1-1/(U$13*'Ara islemler-pi_c'!$B68)</f>
        <v>0.78447900550896943</v>
      </c>
      <c r="V68" s="18">
        <f>1-1/(V$13*'Ara islemler-pi_c'!$B68)</f>
        <v>0.86145078925576613</v>
      </c>
      <c r="W68" s="21">
        <f>2*W$12/('Ara islemler-pi_c'!H68+W$12)</f>
        <v>0.39451232959182941</v>
      </c>
      <c r="X68" s="12">
        <f>2*X$12/('Ara islemler-pi_c'!L68+X$12)</f>
        <v>0.66704658064536271</v>
      </c>
      <c r="Y68" s="18">
        <f>2*Y$12/('Ara islemler-pi_c'!P68+Y$12)</f>
        <v>0.94886848760317966</v>
      </c>
      <c r="Z68" s="21">
        <f t="shared" si="6"/>
        <v>0.26697379517292302</v>
      </c>
      <c r="AA68" s="12">
        <f t="shared" si="7"/>
        <v>0.52328403821283276</v>
      </c>
      <c r="AB68" s="18">
        <f t="shared" si="8"/>
        <v>0.81740350754568425</v>
      </c>
    </row>
    <row r="69" spans="1:28">
      <c r="A69" s="85">
        <v>28</v>
      </c>
      <c r="B69" s="72">
        <f>$K$4/$K$3*('Ara islemler-pi_c'!D69-B$12)</f>
        <v>119.06875813232291</v>
      </c>
      <c r="C69" s="12">
        <f>$K$4/$K$3*('Ara islemler-pi_c'!F69-C$12)</f>
        <v>105.19474824443353</v>
      </c>
      <c r="D69" s="12">
        <f>$K$4/$K$3*('Ara islemler-pi_c'!H69-D$12)</f>
        <v>92.29263580305836</v>
      </c>
      <c r="E69" s="12">
        <f>$K$4/$K$3*('Ara islemler-pi_c'!J69-E$12)</f>
        <v>77.780730779675139</v>
      </c>
      <c r="F69" s="12">
        <f>$K$4/$K$3*('Ara islemler-pi_c'!L69-F$12)</f>
        <v>59.779144974215377</v>
      </c>
      <c r="G69" s="12">
        <f>$K$4/$K$3*('Ara islemler-pi_c'!N69-G$12)</f>
        <v>37.216208681346238</v>
      </c>
      <c r="H69" s="18">
        <f>$K$4/$K$3*('Ara islemler-pi_c'!P69-H$12)</f>
        <v>9.0056732227335683</v>
      </c>
      <c r="I69" s="21">
        <f>$D$5*$D$3/$D$6*($K$5-B$13*'Ara islemler-pi_c'!$B69)</f>
        <v>2.594993892490487E-2</v>
      </c>
      <c r="J69" s="12">
        <f>$D$5*$D$3/$D$6*($K$5-C$13*'Ara islemler-pi_c'!$B69)</f>
        <v>2.5290914132019674E-2</v>
      </c>
      <c r="K69" s="12">
        <f>$D$5*$D$3/$D$6*($K$5-D$13*'Ara islemler-pi_c'!$B69)</f>
        <v>2.3313839753364103E-2</v>
      </c>
      <c r="L69" s="12">
        <f>$D$5*$D$3/$D$6*($K$5-E$13*'Ara islemler-pi_c'!$B69)</f>
        <v>2.0018715788938147E-2</v>
      </c>
      <c r="M69" s="12">
        <f>$D$5*$D$3/$D$6*($K$5-F$13*'Ara islemler-pi_c'!$B69)</f>
        <v>1.5405542238741807E-2</v>
      </c>
      <c r="N69" s="12">
        <f>$D$5*$D$3/$D$6*($K$5-G$13*'Ara islemler-pi_c'!$B69)</f>
        <v>9.474319102775082E-3</v>
      </c>
      <c r="O69" s="18">
        <f>$D$5*$D$3/$D$6*($K$5-H$13*'Ara islemler-pi_c'!$B69)</f>
        <v>2.2250463810379812E-3</v>
      </c>
      <c r="P69" s="21">
        <f t="shared" si="9"/>
        <v>0.78458683532953888</v>
      </c>
      <c r="Q69" s="12">
        <f t="shared" si="10"/>
        <v>0.86551175219993626</v>
      </c>
      <c r="R69" s="12">
        <f t="shared" si="11"/>
        <v>0.90938808261156556</v>
      </c>
      <c r="S69" s="18">
        <f t="shared" si="12"/>
        <v>0.92774749594347861</v>
      </c>
      <c r="T69" s="21">
        <f>1-1/(T$13*'Ara islemler-pi_c'!$B69)</f>
        <v>0.67837853138849158</v>
      </c>
      <c r="U69" s="12">
        <f>1-1/(U$13*'Ara islemler-pi_c'!$B69)</f>
        <v>0.78558568759232772</v>
      </c>
      <c r="V69" s="18">
        <f>1-1/(V$13*'Ara islemler-pi_c'!$B69)</f>
        <v>0.86216222773792495</v>
      </c>
      <c r="W69" s="21">
        <f>2*W$12/('Ara islemler-pi_c'!H69+W$12)</f>
        <v>0.39466522897756035</v>
      </c>
      <c r="X69" s="12">
        <f>2*X$12/('Ara islemler-pi_c'!L69+X$12)</f>
        <v>0.66812367585258992</v>
      </c>
      <c r="Y69" s="18">
        <f>2*Y$12/('Ara islemler-pi_c'!P69+Y$12)</f>
        <v>0.95248270245848932</v>
      </c>
      <c r="Z69" s="21">
        <f t="shared" si="6"/>
        <v>0.26773241842390011</v>
      </c>
      <c r="AA69" s="12">
        <f t="shared" si="7"/>
        <v>0.52486839729137036</v>
      </c>
      <c r="AB69" s="18">
        <f t="shared" si="8"/>
        <v>0.82119460863345028</v>
      </c>
    </row>
    <row r="70" spans="1:28">
      <c r="A70" s="85">
        <v>28.5</v>
      </c>
      <c r="B70" s="72">
        <f>$K$4/$K$3*('Ara islemler-pi_c'!D70-B$12)</f>
        <v>119.10371079673772</v>
      </c>
      <c r="C70" s="12">
        <f>$K$4/$K$3*('Ara islemler-pi_c'!F70-C$12)</f>
        <v>105.2035826793214</v>
      </c>
      <c r="D70" s="12">
        <f>$K$4/$K$3*('Ara islemler-pi_c'!H70-D$12)</f>
        <v>92.231898196708912</v>
      </c>
      <c r="E70" s="12">
        <f>$K$4/$K$3*('Ara islemler-pi_c'!J70-E$12)</f>
        <v>77.620086090355827</v>
      </c>
      <c r="F70" s="12">
        <f>$K$4/$K$3*('Ara islemler-pi_c'!L70-F$12)</f>
        <v>59.489672579853575</v>
      </c>
      <c r="G70" s="12">
        <f>$K$4/$K$3*('Ara islemler-pi_c'!N70-G$12)</f>
        <v>36.754329898915962</v>
      </c>
      <c r="H70" s="18">
        <f>$K$4/$K$3*('Ara islemler-pi_c'!P70-H$12)</f>
        <v>8.2864832723138804</v>
      </c>
      <c r="I70" s="21">
        <f>$D$5*$D$3/$D$6*($K$5-B$13*'Ara islemler-pi_c'!$B70)</f>
        <v>2.5883116047032206E-2</v>
      </c>
      <c r="J70" s="12">
        <f>$D$5*$D$3/$D$6*($K$5-C$13*'Ara islemler-pi_c'!$B70)</f>
        <v>2.5220750110253383E-2</v>
      </c>
      <c r="K70" s="12">
        <f>$D$5*$D$3/$D$6*($K$5-D$13*'Ara islemler-pi_c'!$B70)</f>
        <v>2.3233652299916908E-2</v>
      </c>
      <c r="L70" s="12">
        <f>$D$5*$D$3/$D$6*($K$5-E$13*'Ara islemler-pi_c'!$B70)</f>
        <v>1.9921822616022784E-2</v>
      </c>
      <c r="M70" s="12">
        <f>$D$5*$D$3/$D$6*($K$5-F$13*'Ara islemler-pi_c'!$B70)</f>
        <v>1.5285261058571016E-2</v>
      </c>
      <c r="N70" s="12">
        <f>$D$5*$D$3/$D$6*($K$5-G$13*'Ara islemler-pi_c'!$B70)</f>
        <v>9.3239676275615902E-3</v>
      </c>
      <c r="O70" s="18">
        <f>$D$5*$D$3/$D$6*($K$5-H$13*'Ara islemler-pi_c'!$B70)</f>
        <v>2.0379423229945261E-3</v>
      </c>
      <c r="P70" s="21">
        <f t="shared" si="9"/>
        <v>0.78233681508324715</v>
      </c>
      <c r="Q70" s="12">
        <f t="shared" si="10"/>
        <v>0.86303810273904857</v>
      </c>
      <c r="R70" s="12">
        <f t="shared" si="11"/>
        <v>0.90685706263264798</v>
      </c>
      <c r="S70" s="18">
        <f t="shared" si="12"/>
        <v>0.92498306722049028</v>
      </c>
      <c r="T70" s="21">
        <f>1-1/(T$13*'Ara islemler-pi_c'!$B70)</f>
        <v>0.68000087267484832</v>
      </c>
      <c r="U70" s="12">
        <f>1-1/(U$13*'Ara islemler-pi_c'!$B70)</f>
        <v>0.78666724844989888</v>
      </c>
      <c r="V70" s="18">
        <f>1-1/(V$13*'Ara islemler-pi_c'!$B70)</f>
        <v>0.86285751686064927</v>
      </c>
      <c r="W70" s="21">
        <f>2*W$12/('Ara islemler-pi_c'!H70+W$12)</f>
        <v>0.39482251428442883</v>
      </c>
      <c r="X70" s="12">
        <f>2*X$12/('Ara islemler-pi_c'!L70+X$12)</f>
        <v>0.66919912304164586</v>
      </c>
      <c r="Y70" s="18">
        <f>2*Y$12/('Ara islemler-pi_c'!P70+Y$12)</f>
        <v>0.95611087067860168</v>
      </c>
      <c r="Z70" s="21">
        <f t="shared" si="6"/>
        <v>0.26847965426508935</v>
      </c>
      <c r="AA70" s="12">
        <f t="shared" si="7"/>
        <v>0.52643703278825682</v>
      </c>
      <c r="AB70" s="18">
        <f t="shared" si="8"/>
        <v>0.82498745171721155</v>
      </c>
    </row>
    <row r="71" spans="1:28">
      <c r="A71" s="85">
        <v>29</v>
      </c>
      <c r="B71" s="72">
        <f>$K$4/$K$3*('Ara islemler-pi_c'!D71-B$12)</f>
        <v>119.13541570818303</v>
      </c>
      <c r="C71" s="12">
        <f>$K$4/$K$3*('Ara islemler-pi_c'!F71-C$12)</f>
        <v>105.20966231053158</v>
      </c>
      <c r="D71" s="12">
        <f>$K$4/$K$3*('Ara islemler-pi_c'!H71-D$12)</f>
        <v>92.169611683369183</v>
      </c>
      <c r="E71" s="12">
        <f>$K$4/$K$3*('Ara islemler-pi_c'!J71-E$12)</f>
        <v>77.459357232818476</v>
      </c>
      <c r="F71" s="12">
        <f>$K$4/$K$3*('Ara islemler-pi_c'!L71-F$12)</f>
        <v>59.201562624621744</v>
      </c>
      <c r="G71" s="12">
        <f>$K$4/$K$3*('Ara islemler-pi_c'!N71-G$12)</f>
        <v>36.294995206991878</v>
      </c>
      <c r="H71" s="18">
        <f>$K$4/$K$3*('Ara islemler-pi_c'!P71-H$12)</f>
        <v>7.5698427147304308</v>
      </c>
      <c r="I71" s="21">
        <f>$D$5*$D$3/$D$6*($K$5-B$13*'Ara islemler-pi_c'!$B71)</f>
        <v>2.58171253812709E-2</v>
      </c>
      <c r="J71" s="12">
        <f>$D$5*$D$3/$D$6*($K$5-C$13*'Ara islemler-pi_c'!$B71)</f>
        <v>2.5151459911204013E-2</v>
      </c>
      <c r="K71" s="12">
        <f>$D$5*$D$3/$D$6*($K$5-D$13*'Ara islemler-pi_c'!$B71)</f>
        <v>2.315446350100334E-2</v>
      </c>
      <c r="L71" s="12">
        <f>$D$5*$D$3/$D$6*($K$5-E$13*'Ara islemler-pi_c'!$B71)</f>
        <v>1.9826136150668892E-2</v>
      </c>
      <c r="M71" s="12">
        <f>$D$5*$D$3/$D$6*($K$5-F$13*'Ara islemler-pi_c'!$B71)</f>
        <v>1.5166477860200667E-2</v>
      </c>
      <c r="N71" s="12">
        <f>$D$5*$D$3/$D$6*($K$5-G$13*'Ara islemler-pi_c'!$B71)</f>
        <v>9.1754886295986569E-3</v>
      </c>
      <c r="O71" s="18">
        <f>$D$5*$D$3/$D$6*($K$5-H$13*'Ara islemler-pi_c'!$B71)</f>
        <v>1.8531684588628718E-3</v>
      </c>
      <c r="P71" s="21">
        <f t="shared" si="9"/>
        <v>0.78013452859586052</v>
      </c>
      <c r="Q71" s="12">
        <f t="shared" si="10"/>
        <v>0.86061730160377847</v>
      </c>
      <c r="R71" s="12">
        <f t="shared" si="11"/>
        <v>0.90437690992955067</v>
      </c>
      <c r="S71" s="18">
        <f t="shared" si="12"/>
        <v>0.92226147209862186</v>
      </c>
      <c r="T71" s="21">
        <f>1-1/(T$13*'Ara islemler-pi_c'!$B71)</f>
        <v>0.68158702641158198</v>
      </c>
      <c r="U71" s="12">
        <f>1-1/(U$13*'Ara islemler-pi_c'!$B71)</f>
        <v>0.78772468427438791</v>
      </c>
      <c r="V71" s="18">
        <f>1-1/(V$13*'Ara islemler-pi_c'!$B71)</f>
        <v>0.8635372970335351</v>
      </c>
      <c r="W71" s="21">
        <f>2*W$12/('Ara islemler-pi_c'!H71+W$12)</f>
        <v>0.3949839408753284</v>
      </c>
      <c r="X71" s="12">
        <f>2*X$12/('Ara islemler-pi_c'!L71+X$12)</f>
        <v>0.67027295180510482</v>
      </c>
      <c r="Y71" s="18">
        <f>2*Y$12/('Ara islemler-pi_c'!P71+Y$12)</f>
        <v>0.95975377630029945</v>
      </c>
      <c r="Z71" s="21">
        <f t="shared" si="6"/>
        <v>0.26921592974154318</v>
      </c>
      <c r="AA71" s="12">
        <f t="shared" si="7"/>
        <v>0.52799054933833822</v>
      </c>
      <c r="AB71" s="18">
        <f t="shared" si="8"/>
        <v>0.82878318180408872</v>
      </c>
    </row>
    <row r="72" spans="1:28">
      <c r="A72" s="85">
        <v>29.5</v>
      </c>
      <c r="B72" s="72">
        <f>$K$4/$K$3*('Ara islemler-pi_c'!D72-B$12)</f>
        <v>119.16403145297926</v>
      </c>
      <c r="C72" s="12">
        <f>$K$4/$K$3*('Ara islemler-pi_c'!F72-C$12)</f>
        <v>105.21312594318465</v>
      </c>
      <c r="D72" s="12">
        <f>$K$4/$K$3*('Ara islemler-pi_c'!H72-D$12)</f>
        <v>92.105868030693628</v>
      </c>
      <c r="E72" s="12">
        <f>$K$4/$K$3*('Ara islemler-pi_c'!J72-E$12)</f>
        <v>77.298581041228729</v>
      </c>
      <c r="F72" s="12">
        <f>$K$4/$K$3*('Ara islemler-pi_c'!L72-F$12)</f>
        <v>58.914798059908406</v>
      </c>
      <c r="G72" s="12">
        <f>$K$4/$K$3*('Ara islemler-pi_c'!N72-G$12)</f>
        <v>35.838133735823398</v>
      </c>
      <c r="H72" s="18">
        <f>$K$4/$K$3*('Ara islemler-pi_c'!P72-H$12)</f>
        <v>6.855602762184323</v>
      </c>
      <c r="I72" s="21">
        <f>$D$5*$D$3/$D$6*($K$5-B$13*'Ara islemler-pi_c'!$B72)</f>
        <v>2.5751942478634191E-2</v>
      </c>
      <c r="J72" s="12">
        <f>$D$5*$D$3/$D$6*($K$5-C$13*'Ara islemler-pi_c'!$B72)</f>
        <v>2.5083017863435468E-2</v>
      </c>
      <c r="K72" s="12">
        <f>$D$5*$D$3/$D$6*($K$5-D$13*'Ara islemler-pi_c'!$B72)</f>
        <v>2.3076244017839295E-2</v>
      </c>
      <c r="L72" s="12">
        <f>$D$5*$D$3/$D$6*($K$5-E$13*'Ara islemler-pi_c'!$B72)</f>
        <v>1.9731620941845666E-2</v>
      </c>
      <c r="M72" s="12">
        <f>$D$5*$D$3/$D$6*($K$5-F$13*'Ara islemler-pi_c'!$B72)</f>
        <v>1.5049148635454592E-2</v>
      </c>
      <c r="N72" s="12">
        <f>$D$5*$D$3/$D$6*($K$5-G$13*'Ara islemler-pi_c'!$B72)</f>
        <v>9.0288270986660646E-3</v>
      </c>
      <c r="O72" s="18">
        <f>$D$5*$D$3/$D$6*($K$5-H$13*'Ara islemler-pi_c'!$B72)</f>
        <v>1.670656331480089E-3</v>
      </c>
      <c r="P72" s="21">
        <f t="shared" si="9"/>
        <v>0.777977983731309</v>
      </c>
      <c r="Q72" s="12">
        <f t="shared" si="10"/>
        <v>0.85824713883255677</v>
      </c>
      <c r="R72" s="12">
        <f t="shared" si="11"/>
        <v>0.9019455572204963</v>
      </c>
      <c r="S72" s="18">
        <f t="shared" si="12"/>
        <v>0.91958110477686594</v>
      </c>
      <c r="T72" s="21">
        <f>1-1/(T$13*'Ara islemler-pi_c'!$B72)</f>
        <v>0.68313840315748875</v>
      </c>
      <c r="U72" s="12">
        <f>1-1/(U$13*'Ara islemler-pi_c'!$B72)</f>
        <v>0.78875893543832576</v>
      </c>
      <c r="V72" s="18">
        <f>1-1/(V$13*'Ara islemler-pi_c'!$B72)</f>
        <v>0.86420217278178091</v>
      </c>
      <c r="W72" s="21">
        <f>2*W$12/('Ara islemler-pi_c'!H72+W$12)</f>
        <v>0.39514928062901944</v>
      </c>
      <c r="X72" s="12">
        <f>2*X$12/('Ara islemler-pi_c'!L72+X$12)</f>
        <v>0.67134519370358847</v>
      </c>
      <c r="Y72" s="18">
        <f>2*Y$12/('Ara islemler-pi_c'!P72+Y$12)</f>
        <v>0.96341220473940881</v>
      </c>
      <c r="Z72" s="21">
        <f t="shared" si="6"/>
        <v>0.26994164857773872</v>
      </c>
      <c r="AA72" s="12">
        <f t="shared" si="7"/>
        <v>0.52952952029727907</v>
      </c>
      <c r="AB72" s="18">
        <f t="shared" si="8"/>
        <v>0.83258292062028305</v>
      </c>
    </row>
    <row r="73" spans="1:28">
      <c r="A73" s="85">
        <v>30</v>
      </c>
      <c r="B73" s="72">
        <f>$K$4/$K$3*('Ara islemler-pi_c'!D73-B$12)</f>
        <v>119.18970676988928</v>
      </c>
      <c r="C73" s="12">
        <f>$K$4/$K$3*('Ara islemler-pi_c'!F73-C$12)</f>
        <v>105.21410367634215</v>
      </c>
      <c r="D73" s="12">
        <f>$K$4/$K$3*('Ara islemler-pi_c'!H73-D$12)</f>
        <v>92.040752954060068</v>
      </c>
      <c r="E73" s="12">
        <f>$K$4/$K$3*('Ara islemler-pi_c'!J73-E$12)</f>
        <v>77.137791285729563</v>
      </c>
      <c r="F73" s="12">
        <f>$K$4/$K$3*('Ara islemler-pi_c'!L73-F$12)</f>
        <v>58.629361571504155</v>
      </c>
      <c r="G73" s="12">
        <f>$K$4/$K$3*('Ara islemler-pi_c'!N73-G$12)</f>
        <v>35.38367687127085</v>
      </c>
      <c r="H73" s="18">
        <f>$K$4/$K$3*('Ara islemler-pi_c'!P73-H$12)</f>
        <v>6.1436184636777673</v>
      </c>
      <c r="I73" s="21">
        <f>$D$5*$D$3/$D$6*($K$5-B$13*'Ara islemler-pi_c'!$B73)</f>
        <v>2.5687544008268837E-2</v>
      </c>
      <c r="J73" s="12">
        <f>$D$5*$D$3/$D$6*($K$5-C$13*'Ara islemler-pi_c'!$B73)</f>
        <v>2.5015399469551839E-2</v>
      </c>
      <c r="K73" s="12">
        <f>$D$5*$D$3/$D$6*($K$5-D$13*'Ara islemler-pi_c'!$B73)</f>
        <v>2.2998965853400864E-2</v>
      </c>
      <c r="L73" s="12">
        <f>$D$5*$D$3/$D$6*($K$5-E$13*'Ara islemler-pi_c'!$B73)</f>
        <v>1.96382431598159E-2</v>
      </c>
      <c r="M73" s="12">
        <f>$D$5*$D$3/$D$6*($K$5-F$13*'Ara islemler-pi_c'!$B73)</f>
        <v>1.4933231388796948E-2</v>
      </c>
      <c r="N73" s="12">
        <f>$D$5*$D$3/$D$6*($K$5-G$13*'Ara islemler-pi_c'!$B73)</f>
        <v>8.8839305403440108E-3</v>
      </c>
      <c r="O73" s="18">
        <f>$D$5*$D$3/$D$6*($K$5-H$13*'Ara islemler-pi_c'!$B73)</f>
        <v>1.4903406144570874E-3</v>
      </c>
      <c r="P73" s="21">
        <f t="shared" si="9"/>
        <v>0.77586530696230949</v>
      </c>
      <c r="Q73" s="12">
        <f t="shared" si="10"/>
        <v>0.85592553606134059</v>
      </c>
      <c r="R73" s="12">
        <f t="shared" si="11"/>
        <v>0.89956105762812344</v>
      </c>
      <c r="S73" s="18">
        <f t="shared" si="12"/>
        <v>0.91694044688008347</v>
      </c>
      <c r="T73" s="21">
        <f>1-1/(T$13*'Ara islemler-pi_c'!$B73)</f>
        <v>0.68465633575820073</v>
      </c>
      <c r="U73" s="12">
        <f>1-1/(U$13*'Ara islemler-pi_c'!$B73)</f>
        <v>0.78977089050546723</v>
      </c>
      <c r="V73" s="18">
        <f>1-1/(V$13*'Ara islemler-pi_c'!$B73)</f>
        <v>0.86485271532494323</v>
      </c>
      <c r="W73" s="21">
        <f>2*W$12/('Ara islemler-pi_c'!H73+W$12)</f>
        <v>0.39531832059607908</v>
      </c>
      <c r="X73" s="12">
        <f>2*X$12/('Ara islemler-pi_c'!L73+X$12)</f>
        <v>0.67241588197876334</v>
      </c>
      <c r="Y73" s="18">
        <f>2*Y$12/('Ara islemler-pi_c'!P73+Y$12)</f>
        <v>0.96708694401806972</v>
      </c>
      <c r="Z73" s="21">
        <f t="shared" si="6"/>
        <v>0.27065719283739714</v>
      </c>
      <c r="AA73" s="12">
        <f t="shared" si="7"/>
        <v>0.53105448990038706</v>
      </c>
      <c r="AB73" s="18">
        <f t="shared" si="8"/>
        <v>0.83638776948932891</v>
      </c>
    </row>
    <row r="74" spans="1:28">
      <c r="A74" s="85">
        <v>30.5</v>
      </c>
      <c r="B74" s="72">
        <f>$K$4/$K$3*('Ara islemler-pi_c'!D74-B$12)</f>
        <v>119.21258130524808</v>
      </c>
      <c r="C74" s="12">
        <f>$K$4/$K$3*('Ara islemler-pi_c'!F74-C$12)</f>
        <v>105.21271757325522</v>
      </c>
      <c r="D74" s="12">
        <f>$K$4/$K$3*('Ara islemler-pi_c'!H74-D$12)</f>
        <v>91.974346593061853</v>
      </c>
      <c r="E74" s="12">
        <f>$K$4/$K$3*('Ara islemler-pi_c'!J74-E$12)</f>
        <v>76.977018936836132</v>
      </c>
      <c r="F74" s="12">
        <f>$K$4/$K$3*('Ara islemler-pi_c'!L74-F$12)</f>
        <v>58.345235651205392</v>
      </c>
      <c r="G74" s="12">
        <f>$K$4/$K$3*('Ara islemler-pi_c'!N74-G$12)</f>
        <v>34.931558154373604</v>
      </c>
      <c r="H74" s="18">
        <f>$K$4/$K$3*('Ara islemler-pi_c'!P74-H$12)</f>
        <v>5.4337484159220519</v>
      </c>
      <c r="I74" s="21">
        <f>$D$5*$D$3/$D$6*($K$5-B$13*'Ara islemler-pi_c'!$B74)</f>
        <v>2.5623907688637013E-2</v>
      </c>
      <c r="J74" s="12">
        <f>$D$5*$D$3/$D$6*($K$5-C$13*'Ara islemler-pi_c'!$B74)</f>
        <v>2.494858133393843E-2</v>
      </c>
      <c r="K74" s="12">
        <f>$D$5*$D$3/$D$6*($K$5-D$13*'Ara islemler-pi_c'!$B74)</f>
        <v>2.2922602269842676E-2</v>
      </c>
      <c r="L74" s="12">
        <f>$D$5*$D$3/$D$6*($K$5-E$13*'Ara islemler-pi_c'!$B74)</f>
        <v>1.9545970496349759E-2</v>
      </c>
      <c r="M74" s="12">
        <f>$D$5*$D$3/$D$6*($K$5-F$13*'Ara islemler-pi_c'!$B74)</f>
        <v>1.4818686013459668E-2</v>
      </c>
      <c r="N74" s="12">
        <f>$D$5*$D$3/$D$6*($K$5-G$13*'Ara islemler-pi_c'!$B74)</f>
        <v>8.7407488211724109E-3</v>
      </c>
      <c r="O74" s="18">
        <f>$D$5*$D$3/$D$6*($K$5-H$13*'Ara islemler-pi_c'!$B74)</f>
        <v>1.312158919487987E-3</v>
      </c>
      <c r="P74" s="21">
        <f t="shared" si="9"/>
        <v>0.77379473432333357</v>
      </c>
      <c r="Q74" s="12">
        <f t="shared" si="10"/>
        <v>0.8536505364918836</v>
      </c>
      <c r="R74" s="12">
        <f t="shared" si="11"/>
        <v>0.89722157566986938</v>
      </c>
      <c r="S74" s="18">
        <f t="shared" si="12"/>
        <v>0.91433806124926786</v>
      </c>
      <c r="T74" s="21">
        <f>1-1/(T$13*'Ara islemler-pi_c'!$B74)</f>
        <v>0.6861420848387707</v>
      </c>
      <c r="U74" s="12">
        <f>1-1/(U$13*'Ara islemler-pi_c'!$B74)</f>
        <v>0.79076138989251388</v>
      </c>
      <c r="V74" s="18">
        <f>1-1/(V$13*'Ara islemler-pi_c'!$B74)</f>
        <v>0.86548946493090173</v>
      </c>
      <c r="W74" s="21">
        <f>2*W$12/('Ara islemler-pi_c'!H74+W$12)</f>
        <v>0.3954908617836505</v>
      </c>
      <c r="X74" s="12">
        <f>2*X$12/('Ara islemler-pi_c'!L74+X$12)</f>
        <v>0.6734850513009164</v>
      </c>
      <c r="Y74" s="18">
        <f>2*Y$12/('Ara islemler-pi_c'!P74+Y$12)</f>
        <v>0.97077878597193235</v>
      </c>
      <c r="Z74" s="21">
        <f t="shared" si="6"/>
        <v>0.27136292443891608</v>
      </c>
      <c r="AA74" s="12">
        <f t="shared" si="7"/>
        <v>0.53256597523854365</v>
      </c>
      <c r="AB74" s="18">
        <f t="shared" si="8"/>
        <v>0.8401988120371181</v>
      </c>
    </row>
    <row r="75" spans="1:28">
      <c r="A75" s="85">
        <v>31</v>
      </c>
      <c r="B75" s="72">
        <f>$K$4/$K$3*('Ara islemler-pi_c'!D75-B$12)</f>
        <v>119.23278629915073</v>
      </c>
      <c r="C75" s="12">
        <f>$K$4/$K$3*('Ara islemler-pi_c'!F75-C$12)</f>
        <v>105.2090822703326</v>
      </c>
      <c r="D75" s="12">
        <f>$K$4/$K$3*('Ara islemler-pi_c'!H75-D$12)</f>
        <v>91.906723943931667</v>
      </c>
      <c r="E75" s="12">
        <f>$K$4/$K$3*('Ara islemler-pi_c'!J75-E$12)</f>
        <v>76.816292404158943</v>
      </c>
      <c r="F75" s="12">
        <f>$K$4/$K$3*('Ara islemler-pi_c'!L75-F$12)</f>
        <v>58.062402659048665</v>
      </c>
      <c r="G75" s="12">
        <f>$K$4/$K$3*('Ara islemler-pi_c'!N75-G$12)</f>
        <v>34.481713185680093</v>
      </c>
      <c r="H75" s="18">
        <f>$K$4/$K$3*('Ara islemler-pi_c'!P75-H$12)</f>
        <v>4.7258544901525807</v>
      </c>
      <c r="I75" s="21">
        <f>$D$5*$D$3/$D$6*($K$5-B$13*'Ara islemler-pi_c'!$B75)</f>
        <v>2.5561012223986712E-2</v>
      </c>
      <c r="J75" s="12">
        <f>$D$5*$D$3/$D$6*($K$5-C$13*'Ara islemler-pi_c'!$B75)</f>
        <v>2.4882541096055612E-2</v>
      </c>
      <c r="K75" s="12">
        <f>$D$5*$D$3/$D$6*($K$5-D$13*'Ara islemler-pi_c'!$B75)</f>
        <v>2.2847127712262317E-2</v>
      </c>
      <c r="L75" s="12">
        <f>$D$5*$D$3/$D$6*($K$5-E$13*'Ara islemler-pi_c'!$B75)</f>
        <v>1.9454772072606819E-2</v>
      </c>
      <c r="M75" s="12">
        <f>$D$5*$D$3/$D$6*($K$5-F$13*'Ara islemler-pi_c'!$B75)</f>
        <v>1.4705474177089128E-2</v>
      </c>
      <c r="N75" s="12">
        <f>$D$5*$D$3/$D$6*($K$5-G$13*'Ara islemler-pi_c'!$B75)</f>
        <v>8.5992340257092306E-3</v>
      </c>
      <c r="O75" s="18">
        <f>$D$5*$D$3/$D$6*($K$5-H$13*'Ara islemler-pi_c'!$B75)</f>
        <v>1.1360516184671431E-3</v>
      </c>
      <c r="P75" s="21">
        <f t="shared" si="9"/>
        <v>0.7717646031979678</v>
      </c>
      <c r="Q75" s="12">
        <f t="shared" si="10"/>
        <v>0.85142029578428924</v>
      </c>
      <c r="R75" s="12">
        <f t="shared" si="11"/>
        <v>0.89492537906498892</v>
      </c>
      <c r="S75" s="18">
        <f t="shared" si="12"/>
        <v>0.91177258627051549</v>
      </c>
      <c r="T75" s="21">
        <f>1-1/(T$13*'Ara islemler-pi_c'!$B75)</f>
        <v>0.68759684382523156</v>
      </c>
      <c r="U75" s="12">
        <f>1-1/(U$13*'Ara islemler-pi_c'!$B75)</f>
        <v>0.79173122921682104</v>
      </c>
      <c r="V75" s="18">
        <f>1-1/(V$13*'Ara islemler-pi_c'!$B75)</f>
        <v>0.86611293306795645</v>
      </c>
      <c r="W75" s="21">
        <f>2*W$12/('Ara islemler-pi_c'!H75+W$12)</f>
        <v>0.39566671805480064</v>
      </c>
      <c r="X75" s="12">
        <f>2*X$12/('Ara islemler-pi_c'!L75+X$12)</f>
        <v>0.67455273754682876</v>
      </c>
      <c r="Y75" s="18">
        <f>2*Y$12/('Ara islemler-pi_c'!P75+Y$12)</f>
        <v>0.97448852744273573</v>
      </c>
      <c r="Z75" s="21">
        <f t="shared" si="6"/>
        <v>0.27205918654116867</v>
      </c>
      <c r="AA75" s="12">
        <f t="shared" si="7"/>
        <v>0.53406446806952246</v>
      </c>
      <c r="AB75" s="18">
        <f t="shared" si="8"/>
        <v>0.84401711674450164</v>
      </c>
    </row>
    <row r="76" spans="1:28">
      <c r="A76" s="85">
        <v>31.5</v>
      </c>
      <c r="B76" s="72">
        <f>$K$4/$K$3*('Ara islemler-pi_c'!D76-B$12)</f>
        <v>119.25044520998351</v>
      </c>
      <c r="C76" s="12">
        <f>$K$4/$K$3*('Ara islemler-pi_c'!F76-C$12)</f>
        <v>105.20330553130353</v>
      </c>
      <c r="D76" s="12">
        <f>$K$4/$K$3*('Ara islemler-pi_c'!H76-D$12)</f>
        <v>91.83795525258202</v>
      </c>
      <c r="E76" s="12">
        <f>$K$4/$K$3*('Ara islemler-pi_c'!J76-E$12)</f>
        <v>76.655637752267083</v>
      </c>
      <c r="F76" s="12">
        <f>$K$4/$K$3*('Ara islemler-pi_c'!L76-F$12)</f>
        <v>57.780844877361595</v>
      </c>
      <c r="G76" s="12">
        <f>$K$4/$K$3*('Ara islemler-pi_c'!N76-G$12)</f>
        <v>34.034079534143153</v>
      </c>
      <c r="H76" s="18">
        <f>$K$4/$K$3*('Ara islemler-pi_c'!P76-H$12)</f>
        <v>4.0198015733403585</v>
      </c>
      <c r="I76" s="21">
        <f>$D$5*$D$3/$D$6*($K$5-B$13*'Ara islemler-pi_c'!$B76)</f>
        <v>2.5498837245625797E-2</v>
      </c>
      <c r="J76" s="12">
        <f>$D$5*$D$3/$D$6*($K$5-C$13*'Ara islemler-pi_c'!$B76)</f>
        <v>2.481725736877665E-2</v>
      </c>
      <c r="K76" s="12">
        <f>$D$5*$D$3/$D$6*($K$5-D$13*'Ara islemler-pi_c'!$B76)</f>
        <v>2.277251773822922E-2</v>
      </c>
      <c r="L76" s="12">
        <f>$D$5*$D$3/$D$6*($K$5-E$13*'Ara islemler-pi_c'!$B76)</f>
        <v>1.9364618353983495E-2</v>
      </c>
      <c r="M76" s="12">
        <f>$D$5*$D$3/$D$6*($K$5-F$13*'Ara islemler-pi_c'!$B76)</f>
        <v>1.4593559216039482E-2</v>
      </c>
      <c r="N76" s="12">
        <f>$D$5*$D$3/$D$6*($K$5-G$13*'Ara islemler-pi_c'!$B76)</f>
        <v>8.459340324397175E-3</v>
      </c>
      <c r="O76" s="18">
        <f>$D$5*$D$3/$D$6*($K$5-H$13*'Ara islemler-pi_c'!$B76)</f>
        <v>9.6196167905658408E-4</v>
      </c>
      <c r="P76" s="21">
        <f t="shared" si="9"/>
        <v>0.76977334485094084</v>
      </c>
      <c r="Q76" s="12">
        <f t="shared" si="10"/>
        <v>0.84923307377458734</v>
      </c>
      <c r="R76" s="12">
        <f t="shared" si="11"/>
        <v>0.89267083127180469</v>
      </c>
      <c r="S76" s="18">
        <f t="shared" si="12"/>
        <v>0.90924273068782935</v>
      </c>
      <c r="T76" s="21">
        <f>1-1/(T$13*'Ara islemler-pi_c'!$B76)</f>
        <v>0.68902174354240353</v>
      </c>
      <c r="U76" s="12">
        <f>1-1/(U$13*'Ara islemler-pi_c'!$B76)</f>
        <v>0.79268116236160235</v>
      </c>
      <c r="V76" s="18">
        <f>1-1/(V$13*'Ara islemler-pi_c'!$B76)</f>
        <v>0.8667236043753157</v>
      </c>
      <c r="W76" s="21">
        <f>2*W$12/('Ara islemler-pi_c'!H76+W$12)</f>
        <v>0.39584571513005817</v>
      </c>
      <c r="X76" s="12">
        <f>2*X$12/('Ara islemler-pi_c'!L76+X$12)</f>
        <v>0.67561897760423395</v>
      </c>
      <c r="Y76" s="18">
        <f>2*Y$12/('Ara islemler-pi_c'!P76+Y$12)</f>
        <v>0.97821697146148756</v>
      </c>
      <c r="Z76" s="21">
        <f t="shared" si="6"/>
        <v>0.27274630481270229</v>
      </c>
      <c r="AA76" s="12">
        <f t="shared" si="7"/>
        <v>0.53555043648088152</v>
      </c>
      <c r="AB76" s="18">
        <f t="shared" si="8"/>
        <v>0.84784373936620583</v>
      </c>
    </row>
    <row r="77" spans="1:28">
      <c r="A77" s="85">
        <v>32</v>
      </c>
      <c r="B77" s="72">
        <f>$K$4/$K$3*('Ara islemler-pi_c'!D77-B$12)</f>
        <v>119.26567428370949</v>
      </c>
      <c r="C77" s="12">
        <f>$K$4/$K$3*('Ara islemler-pi_c'!F77-C$12)</f>
        <v>105.19548875227626</v>
      </c>
      <c r="D77" s="12">
        <f>$K$4/$K$3*('Ara islemler-pi_c'!H77-D$12)</f>
        <v>91.768106372385589</v>
      </c>
      <c r="E77" s="12">
        <f>$K$4/$K$3*('Ara islemler-pi_c'!J77-E$12)</f>
        <v>76.495078896158034</v>
      </c>
      <c r="F77" s="12">
        <f>$K$4/$K$3*('Ara islemler-pi_c'!L77-F$12)</f>
        <v>57.500544557658003</v>
      </c>
      <c r="G77" s="12">
        <f>$K$4/$K$3*('Ara islemler-pi_c'!N77-G$12)</f>
        <v>33.588596650380246</v>
      </c>
      <c r="H77" s="18">
        <f>$K$4/$K$3*('Ara islemler-pi_c'!P77-H$12)</f>
        <v>3.3154573224153898</v>
      </c>
      <c r="I77" s="21">
        <f>$D$5*$D$3/$D$6*($K$5-B$13*'Ara islemler-pi_c'!$B77)</f>
        <v>2.5437363257566469E-2</v>
      </c>
      <c r="J77" s="12">
        <f>$D$5*$D$3/$D$6*($K$5-C$13*'Ara islemler-pi_c'!$B77)</f>
        <v>2.4752709681314357E-2</v>
      </c>
      <c r="K77" s="12">
        <f>$D$5*$D$3/$D$6*($K$5-D$13*'Ara islemler-pi_c'!$B77)</f>
        <v>2.2698748952558027E-2</v>
      </c>
      <c r="L77" s="12">
        <f>$D$5*$D$3/$D$6*($K$5-E$13*'Ara islemler-pi_c'!$B77)</f>
        <v>1.9275481071297465E-2</v>
      </c>
      <c r="M77" s="12">
        <f>$D$5*$D$3/$D$6*($K$5-F$13*'Ara islemler-pi_c'!$B77)</f>
        <v>1.4482906037532689E-2</v>
      </c>
      <c r="N77" s="12">
        <f>$D$5*$D$3/$D$6*($K$5-G$13*'Ara islemler-pi_c'!$B77)</f>
        <v>8.3210238512636814E-3</v>
      </c>
      <c r="O77" s="18">
        <f>$D$5*$D$3/$D$6*($K$5-H$13*'Ara islemler-pi_c'!$B77)</f>
        <v>7.8983451249046077E-4</v>
      </c>
      <c r="P77" s="21">
        <f t="shared" si="9"/>
        <v>0.76781947762607383</v>
      </c>
      <c r="Q77" s="12">
        <f t="shared" si="10"/>
        <v>0.8470872269301899</v>
      </c>
      <c r="R77" s="12">
        <f t="shared" si="11"/>
        <v>0.89045638467917998</v>
      </c>
      <c r="S77" s="18">
        <f t="shared" si="12"/>
        <v>0.90674726885127932</v>
      </c>
      <c r="T77" s="21">
        <f>1-1/(T$13*'Ara islemler-pi_c'!$B77)</f>
        <v>0.69041785642980225</v>
      </c>
      <c r="U77" s="12">
        <f>1-1/(U$13*'Ara islemler-pi_c'!$B77)</f>
        <v>0.79361190428653483</v>
      </c>
      <c r="V77" s="18">
        <f>1-1/(V$13*'Ara islemler-pi_c'!$B77)</f>
        <v>0.86732193846991523</v>
      </c>
      <c r="W77" s="21">
        <f>2*W$12/('Ara islemler-pi_c'!H77+W$12)</f>
        <v>0.39602768968022389</v>
      </c>
      <c r="X77" s="12">
        <f>2*X$12/('Ara islemler-pi_c'!L77+X$12)</f>
        <v>0.67668380919963689</v>
      </c>
      <c r="Y77" s="18">
        <f>2*Y$12/('Ara islemler-pi_c'!P77+Y$12)</f>
        <v>0.98196492842727701</v>
      </c>
      <c r="Z77" s="21">
        <f t="shared" si="6"/>
        <v>0.2734245885958671</v>
      </c>
      <c r="AA77" s="12">
        <f t="shared" si="7"/>
        <v>0.53702432641879005</v>
      </c>
      <c r="AB77" s="18">
        <f t="shared" si="8"/>
        <v>0.85167972523301749</v>
      </c>
    </row>
    <row r="78" spans="1:28">
      <c r="A78" s="85">
        <v>32.5</v>
      </c>
      <c r="B78" s="72">
        <f>$K$4/$K$3*('Ara islemler-pi_c'!D78-B$12)</f>
        <v>119.27858307356597</v>
      </c>
      <c r="C78" s="12">
        <f>$K$4/$K$3*('Ara islemler-pi_c'!F78-C$12)</f>
        <v>105.18572742272296</v>
      </c>
      <c r="D78" s="12">
        <f>$K$4/$K$3*('Ara islemler-pi_c'!H78-D$12)</f>
        <v>91.697239090331436</v>
      </c>
      <c r="E78" s="12">
        <f>$K$4/$K$3*('Ara islemler-pi_c'!J78-E$12)</f>
        <v>76.334637778504586</v>
      </c>
      <c r="F78" s="12">
        <f>$K$4/$K$3*('Ara islemler-pi_c'!L78-F$12)</f>
        <v>57.221483961269712</v>
      </c>
      <c r="G78" s="12">
        <f>$K$4/$K$3*('Ara islemler-pi_c'!N78-G$12)</f>
        <v>33.145205784099886</v>
      </c>
      <c r="H78" s="18">
        <f>$K$4/$K$3*('Ara islemler-pi_c'!P78-H$12)</f>
        <v>2.612691930227907</v>
      </c>
      <c r="I78" s="21">
        <f>$D$5*$D$3/$D$6*($K$5-B$13*'Ara islemler-pi_c'!$B78)</f>
        <v>2.5376571586151982E-2</v>
      </c>
      <c r="J78" s="12">
        <f>$D$5*$D$3/$D$6*($K$5-C$13*'Ara islemler-pi_c'!$B78)</f>
        <v>2.4688878426329147E-2</v>
      </c>
      <c r="K78" s="12">
        <f>$D$5*$D$3/$D$6*($K$5-D$13*'Ara islemler-pi_c'!$B78)</f>
        <v>2.2625798946860644E-2</v>
      </c>
      <c r="L78" s="12">
        <f>$D$5*$D$3/$D$6*($K$5-E$13*'Ara islemler-pi_c'!$B78)</f>
        <v>1.9187333147746465E-2</v>
      </c>
      <c r="M78" s="12">
        <f>$D$5*$D$3/$D$6*($K$5-F$13*'Ara islemler-pi_c'!$B78)</f>
        <v>1.4373481028986616E-2</v>
      </c>
      <c r="N78" s="12">
        <f>$D$5*$D$3/$D$6*($K$5-G$13*'Ara islemler-pi_c'!$B78)</f>
        <v>8.184242590581094E-3</v>
      </c>
      <c r="O78" s="18">
        <f>$D$5*$D$3/$D$6*($K$5-H$13*'Ara islemler-pi_c'!$B78)</f>
        <v>6.1961783252990226E-4</v>
      </c>
      <c r="P78" s="21">
        <f t="shared" si="9"/>
        <v>0.76590160074087099</v>
      </c>
      <c r="Q78" s="12">
        <f t="shared" si="10"/>
        <v>0.84498120146654465</v>
      </c>
      <c r="R78" s="12">
        <f t="shared" si="11"/>
        <v>0.88828057438521846</v>
      </c>
      <c r="S78" s="18">
        <f t="shared" si="12"/>
        <v>0.90428503635758617</v>
      </c>
      <c r="T78" s="21">
        <f>1-1/(T$13*'Ara islemler-pi_c'!$B78)</f>
        <v>0.69178620041279038</v>
      </c>
      <c r="U78" s="12">
        <f>1-1/(U$13*'Ara islemler-pi_c'!$B78)</f>
        <v>0.79452413360852692</v>
      </c>
      <c r="V78" s="18">
        <f>1-1/(V$13*'Ara islemler-pi_c'!$B78)</f>
        <v>0.86790837160548151</v>
      </c>
      <c r="W78" s="21">
        <f>2*W$12/('Ara islemler-pi_c'!H78+W$12)</f>
        <v>0.39621248850085905</v>
      </c>
      <c r="X78" s="12">
        <f>2*X$12/('Ara islemler-pi_c'!L78+X$12)</f>
        <v>0.67774727074668706</v>
      </c>
      <c r="Y78" s="18">
        <f>2*Y$12/('Ara islemler-pi_c'!P78+Y$12)</f>
        <v>0.98573321728659802</v>
      </c>
      <c r="Z78" s="21">
        <f t="shared" si="6"/>
        <v>0.27409433197610567</v>
      </c>
      <c r="AA78" s="12">
        <f t="shared" si="7"/>
        <v>0.5384865630955552</v>
      </c>
      <c r="AB78" s="18">
        <f t="shared" si="8"/>
        <v>0.85552611145264357</v>
      </c>
    </row>
    <row r="79" spans="1:28">
      <c r="A79" s="85">
        <v>33</v>
      </c>
      <c r="B79" s="72">
        <f>$K$4/$K$3*('Ara islemler-pi_c'!D79-B$12)</f>
        <v>119.289274915174</v>
      </c>
      <c r="C79" s="12">
        <f>$K$4/$K$3*('Ara islemler-pi_c'!F79-C$12)</f>
        <v>105.17411154683668</v>
      </c>
      <c r="D79" s="12">
        <f>$K$4/$K$3*('Ara islemler-pi_c'!H79-D$12)</f>
        <v>91.625411424769737</v>
      </c>
      <c r="E79" s="12">
        <f>$K$4/$K$3*('Ara islemler-pi_c'!J79-E$12)</f>
        <v>76.174334530590315</v>
      </c>
      <c r="F79" s="12">
        <f>$K$4/$K$3*('Ara islemler-pi_c'!L79-F$12)</f>
        <v>56.943645394490574</v>
      </c>
      <c r="G79" s="12">
        <f>$K$4/$K$3*('Ara islemler-pi_c'!N79-G$12)</f>
        <v>32.703849905496028</v>
      </c>
      <c r="H79" s="18">
        <f>$K$4/$K$3*('Ara islemler-pi_c'!P79-H$12)</f>
        <v>1.9113779020713368</v>
      </c>
      <c r="I79" s="21">
        <f>$D$5*$D$3/$D$6*($K$5-B$13*'Ara islemler-pi_c'!$B79)</f>
        <v>2.5316444333317398E-2</v>
      </c>
      <c r="J79" s="12">
        <f>$D$5*$D$3/$D$6*($K$5-C$13*'Ara islemler-pi_c'!$B79)</f>
        <v>2.4625744810852827E-2</v>
      </c>
      <c r="K79" s="12">
        <f>$D$5*$D$3/$D$6*($K$5-D$13*'Ara islemler-pi_c'!$B79)</f>
        <v>2.2553646243459135E-2</v>
      </c>
      <c r="L79" s="12">
        <f>$D$5*$D$3/$D$6*($K$5-E$13*'Ara islemler-pi_c'!$B79)</f>
        <v>1.9100148631136311E-2</v>
      </c>
      <c r="M79" s="12">
        <f>$D$5*$D$3/$D$6*($K$5-F$13*'Ara islemler-pi_c'!$B79)</f>
        <v>1.426525197388436E-2</v>
      </c>
      <c r="N79" s="12">
        <f>$D$5*$D$3/$D$6*($K$5-G$13*'Ara islemler-pi_c'!$B79)</f>
        <v>8.0489562717032705E-3</v>
      </c>
      <c r="O79" s="18">
        <f>$D$5*$D$3/$D$6*($K$5-H$13*'Ara islemler-pi_c'!$B79)</f>
        <v>4.5126152459305742E-4</v>
      </c>
      <c r="P79" s="21">
        <f t="shared" si="9"/>
        <v>0.76401838861667359</v>
      </c>
      <c r="Q79" s="12">
        <f t="shared" si="10"/>
        <v>0.84291352705737765</v>
      </c>
      <c r="R79" s="12">
        <f t="shared" si="11"/>
        <v>0.88614201250400482</v>
      </c>
      <c r="S79" s="18">
        <f t="shared" si="12"/>
        <v>0.90185492604504747</v>
      </c>
      <c r="T79" s="21">
        <f>1-1/(T$13*'Ara islemler-pi_c'!$B79)</f>
        <v>0.69312774246198439</v>
      </c>
      <c r="U79" s="12">
        <f>1-1/(U$13*'Ara islemler-pi_c'!$B79)</f>
        <v>0.79541849497465622</v>
      </c>
      <c r="V79" s="18">
        <f>1-1/(V$13*'Ara islemler-pi_c'!$B79)</f>
        <v>0.86848331819799329</v>
      </c>
      <c r="W79" s="21">
        <f>2*W$12/('Ara islemler-pi_c'!H79+W$12)</f>
        <v>0.39639996775999536</v>
      </c>
      <c r="X79" s="12">
        <f>2*X$12/('Ara islemler-pi_c'!L79+X$12)</f>
        <v>0.67880940121265965</v>
      </c>
      <c r="Y79" s="18">
        <f>2*Y$12/('Ara islemler-pi_c'!P79+Y$12)</f>
        <v>0.98952266671796441</v>
      </c>
      <c r="Z79" s="21">
        <f t="shared" si="6"/>
        <v>0.27475581476548899</v>
      </c>
      <c r="AA79" s="12">
        <f t="shared" si="7"/>
        <v>0.53993755228722129</v>
      </c>
      <c r="AB79" s="18">
        <f t="shared" si="8"/>
        <v>0.85938392902334471</v>
      </c>
    </row>
    <row r="80" spans="1:28">
      <c r="A80" s="85">
        <v>33.5</v>
      </c>
      <c r="B80" s="72">
        <f>$K$4/$K$3*('Ara islemler-pi_c'!D80-B$12)</f>
        <v>119.29784736148933</v>
      </c>
      <c r="C80" s="12">
        <f>$K$4/$K$3*('Ara islemler-pi_c'!F80-C$12)</f>
        <v>105.16072602919935</v>
      </c>
      <c r="D80" s="12">
        <f>$K$4/$K$3*('Ara islemler-pi_c'!H80-D$12)</f>
        <v>91.552677897590314</v>
      </c>
      <c r="E80" s="12">
        <f>$K$4/$K$3*('Ara islemler-pi_c'!J80-E$12)</f>
        <v>76.014187618622259</v>
      </c>
      <c r="F80" s="12">
        <f>$K$4/$K$3*('Ara islemler-pi_c'!L80-F$12)</f>
        <v>56.667011238908898</v>
      </c>
      <c r="G80" s="12">
        <f>$K$4/$K$3*('Ara islemler-pi_c'!N80-G$12)</f>
        <v>32.26447363041774</v>
      </c>
      <c r="H80" s="18">
        <f>$K$4/$K$3*('Ara islemler-pi_c'!P80-H$12)</f>
        <v>1.2113898416774902</v>
      </c>
      <c r="I80" s="21">
        <f>$D$5*$D$3/$D$6*($K$5-B$13*'Ara islemler-pi_c'!$B80)</f>
        <v>2.525696433317132E-2</v>
      </c>
      <c r="J80" s="12">
        <f>$D$5*$D$3/$D$6*($K$5-C$13*'Ara islemler-pi_c'!$B80)</f>
        <v>2.456329081069945E-2</v>
      </c>
      <c r="K80" s="12">
        <f>$D$5*$D$3/$D$6*($K$5-D$13*'Ara islemler-pi_c'!$B80)</f>
        <v>2.2482270243283847E-2</v>
      </c>
      <c r="L80" s="12">
        <f>$D$5*$D$3/$D$6*($K$5-E$13*'Ara islemler-pi_c'!$B80)</f>
        <v>1.9013902630924503E-2</v>
      </c>
      <c r="M80" s="12">
        <f>$D$5*$D$3/$D$6*($K$5-F$13*'Ara islemler-pi_c'!$B80)</f>
        <v>1.4158187973621424E-2</v>
      </c>
      <c r="N80" s="12">
        <f>$D$5*$D$3/$D$6*($K$5-G$13*'Ara islemler-pi_c'!$B80)</f>
        <v>7.9151262713746014E-3</v>
      </c>
      <c r="O80" s="18">
        <f>$D$5*$D$3/$D$6*($K$5-H$13*'Ara islemler-pi_c'!$B80)</f>
        <v>2.8471752418404912E-4</v>
      </c>
      <c r="P80" s="21">
        <f t="shared" ref="P80:P93" si="13">I80/B80*3600</f>
        <v>0.76216858569041013</v>
      </c>
      <c r="Q80" s="12">
        <f t="shared" ref="Q80:Q93" si="14">J80/C80*3600</f>
        <v>0.84088281107877472</v>
      </c>
      <c r="R80" s="12">
        <f t="shared" ref="R80:R93" si="15">K80/D80*3600</f>
        <v>0.88403938294799023</v>
      </c>
      <c r="S80" s="18">
        <f t="shared" ref="S80:S93" si="16">M80/F80*3600</f>
        <v>0.89945588430893442</v>
      </c>
      <c r="T80" s="21">
        <f>1-1/(T$13*'Ara islemler-pi_c'!$B80)</f>
        <v>0.69444340187032849</v>
      </c>
      <c r="U80" s="12">
        <f>1-1/(U$13*'Ara islemler-pi_c'!$B80)</f>
        <v>0.7962956012468857</v>
      </c>
      <c r="V80" s="18">
        <f>1-1/(V$13*'Ara islemler-pi_c'!$B80)</f>
        <v>0.86904717223014083</v>
      </c>
      <c r="W80" s="21">
        <f>2*W$12/('Ara islemler-pi_c'!H80+W$12)</f>
        <v>0.39658999231159642</v>
      </c>
      <c r="X80" s="12">
        <f>2*X$12/('Ara islemler-pi_c'!L80+X$12)</f>
        <v>0.67987024000090945</v>
      </c>
      <c r="Y80" s="18">
        <f>2*Y$12/('Ara islemler-pi_c'!P80+Y$12)</f>
        <v>0.99333411632652224</v>
      </c>
      <c r="Z80" s="21">
        <f t="shared" si="6"/>
        <v>0.27540930340859243</v>
      </c>
      <c r="AA80" s="12">
        <f t="shared" si="7"/>
        <v>0.54137768153138865</v>
      </c>
      <c r="AB80" s="18">
        <f t="shared" si="8"/>
        <v>0.86325420487328997</v>
      </c>
    </row>
    <row r="81" spans="1:28">
      <c r="A81" s="85">
        <v>34</v>
      </c>
      <c r="B81" s="72">
        <f>$K$4/$K$3*('Ara islemler-pi_c'!D81-B$12)</f>
        <v>119.30439258152535</v>
      </c>
      <c r="C81" s="12">
        <f>$K$4/$K$3*('Ara islemler-pi_c'!F81-C$12)</f>
        <v>105.14565102825637</v>
      </c>
      <c r="D81" s="12">
        <f>$K$4/$K$3*('Ara islemler-pi_c'!H81-D$12)</f>
        <v>91.479089783356883</v>
      </c>
      <c r="E81" s="12">
        <f>$K$4/$K$3*('Ara islemler-pi_c'!J81-E$12)</f>
        <v>75.854213976914124</v>
      </c>
      <c r="F81" s="12">
        <f>$K$4/$K$3*('Ara islemler-pi_c'!L81-F$12)</f>
        <v>56.391563977517535</v>
      </c>
      <c r="G81" s="12">
        <f>$K$4/$K$3*('Ara islemler-pi_c'!N81-G$12)</f>
        <v>31.8270231491258</v>
      </c>
      <c r="H81" s="18">
        <f>$K$4/$K$3*('Ara islemler-pi_c'!P81-H$12)</f>
        <v>0.51260424567148366</v>
      </c>
      <c r="I81" s="21">
        <f>$D$5*$D$3/$D$6*($K$5-B$13*'Ara islemler-pi_c'!$B81)</f>
        <v>2.5198115111616952E-2</v>
      </c>
      <c r="J81" s="12">
        <f>$D$5*$D$3/$D$6*($K$5-C$13*'Ara islemler-pi_c'!$B81)</f>
        <v>2.4501499128067369E-2</v>
      </c>
      <c r="K81" s="12">
        <f>$D$5*$D$3/$D$6*($K$5-D$13*'Ara islemler-pi_c'!$B81)</f>
        <v>2.2411651177418605E-2</v>
      </c>
      <c r="L81" s="12">
        <f>$D$5*$D$3/$D$6*($K$5-E$13*'Ara islemler-pi_c'!$B81)</f>
        <v>1.8928571259670672E-2</v>
      </c>
      <c r="M81" s="12">
        <f>$D$5*$D$3/$D$6*($K$5-F$13*'Ara islemler-pi_c'!$B81)</f>
        <v>1.4052259374823567E-2</v>
      </c>
      <c r="N81" s="12">
        <f>$D$5*$D$3/$D$6*($K$5-G$13*'Ara islemler-pi_c'!$B81)</f>
        <v>7.7827155228772787E-3</v>
      </c>
      <c r="O81" s="18">
        <f>$D$5*$D$3/$D$6*($K$5-H$13*'Ara islemler-pi_c'!$B81)</f>
        <v>1.1993970383182474E-4</v>
      </c>
      <c r="P81" s="21">
        <f t="shared" si="13"/>
        <v>0.76035100166017056</v>
      </c>
      <c r="Q81" s="12">
        <f t="shared" si="14"/>
        <v>0.83888773333419764</v>
      </c>
      <c r="R81" s="12">
        <f t="shared" si="15"/>
        <v>0.88197143663956445</v>
      </c>
      <c r="S81" s="18">
        <f t="shared" si="16"/>
        <v>0.897086907707216</v>
      </c>
      <c r="T81" s="21">
        <f>1-1/(T$13*'Ara islemler-pi_c'!$B81)</f>
        <v>0.69573405327406934</v>
      </c>
      <c r="U81" s="12">
        <f>1-1/(U$13*'Ara islemler-pi_c'!$B81)</f>
        <v>0.79715603551604619</v>
      </c>
      <c r="V81" s="18">
        <f>1-1/(V$13*'Ara islemler-pi_c'!$B81)</f>
        <v>0.86960030854602977</v>
      </c>
      <c r="W81" s="21">
        <f>2*W$12/('Ara islemler-pi_c'!H81+W$12)</f>
        <v>0.39678243506816346</v>
      </c>
      <c r="X81" s="12">
        <f>2*X$12/('Ara islemler-pi_c'!L81+X$12)</f>
        <v>0.68092982684742664</v>
      </c>
      <c r="Y81" s="18">
        <f>2*Y$12/('Ara islemler-pi_c'!P81+Y$12)</f>
        <v>0.99716841785333443</v>
      </c>
      <c r="Z81" s="21">
        <f t="shared" ref="Z81:Z92" si="17">T81*W81</f>
        <v>0.27605505181792861</v>
      </c>
      <c r="AA81" s="12">
        <f t="shared" ref="AA81:AA92" si="18">U81*X81</f>
        <v>0.5428073212343224</v>
      </c>
      <c r="AB81" s="18">
        <f t="shared" ref="AB81:AB92" si="19">V81*Y81</f>
        <v>0.86713796383761599</v>
      </c>
    </row>
    <row r="82" spans="1:28">
      <c r="A82" s="85">
        <v>34.5</v>
      </c>
      <c r="B82" s="72">
        <f>$K$4/$K$3*('Ara islemler-pi_c'!D82-B$12)</f>
        <v>119.3089977263421</v>
      </c>
      <c r="C82" s="12">
        <f>$K$4/$K$3*('Ara islemler-pi_c'!F82-C$12)</f>
        <v>105.12896228070473</v>
      </c>
      <c r="D82" s="12">
        <f>$K$4/$K$3*('Ara islemler-pi_c'!H82-D$12)</f>
        <v>91.40469533764032</v>
      </c>
      <c r="E82" s="12">
        <f>$K$4/$K$3*('Ara islemler-pi_c'!J82-E$12)</f>
        <v>75.694429129262318</v>
      </c>
      <c r="F82" s="12">
        <f>$K$4/$K$3*('Ara islemler-pi_c'!L82-F$12)</f>
        <v>56.117286217116565</v>
      </c>
      <c r="G82" s="12">
        <f>$K$4/$K$3*('Ara islemler-pi_c'!N82-G$12)</f>
        <v>31.391446158454613</v>
      </c>
      <c r="H82" s="18">
        <f>$K$4/$K$3*('Ara islemler-pi_c'!P82-H$12)</f>
        <v>-0.18510069446103555</v>
      </c>
      <c r="I82" s="21">
        <f>$D$5*$D$3/$D$6*($K$5-B$13*'Ara islemler-pi_c'!$B82)</f>
        <v>2.5139880848758216E-2</v>
      </c>
      <c r="J82" s="12">
        <f>$D$5*$D$3/$D$6*($K$5-C$13*'Ara islemler-pi_c'!$B82)</f>
        <v>2.4440353152065691E-2</v>
      </c>
      <c r="K82" s="12">
        <f>$D$5*$D$3/$D$6*($K$5-D$13*'Ara islemler-pi_c'!$B82)</f>
        <v>2.2341770061988123E-2</v>
      </c>
      <c r="L82" s="12">
        <f>$D$5*$D$3/$D$6*($K$5-E$13*'Ara islemler-pi_c'!$B82)</f>
        <v>1.8844131578525502E-2</v>
      </c>
      <c r="M82" s="12">
        <f>$D$5*$D$3/$D$6*($K$5-F$13*'Ara islemler-pi_c'!$B82)</f>
        <v>1.3947437701677836E-2</v>
      </c>
      <c r="N82" s="12">
        <f>$D$5*$D$3/$D$6*($K$5-G$13*'Ara islemler-pi_c'!$B82)</f>
        <v>7.6516884314451169E-3</v>
      </c>
      <c r="O82" s="18">
        <f>$D$5*$D$3/$D$6*($K$5-H$13*'Ara islemler-pi_c'!$B82)</f>
        <v>-4.3116232172640947E-5</v>
      </c>
      <c r="P82" s="21">
        <f t="shared" si="13"/>
        <v>0.75856450712222689</v>
      </c>
      <c r="Q82" s="12">
        <f t="shared" si="14"/>
        <v>0.83692704121350603</v>
      </c>
      <c r="R82" s="12">
        <f t="shared" si="15"/>
        <v>0.87993698711050927</v>
      </c>
      <c r="S82" s="18">
        <f t="shared" si="16"/>
        <v>0.89474703982968462</v>
      </c>
      <c r="T82" s="21">
        <f>1-1/(T$13*'Ara islemler-pi_c'!$B82)</f>
        <v>0.69700052944108726</v>
      </c>
      <c r="U82" s="12">
        <f>1-1/(U$13*'Ara islemler-pi_c'!$B82)</f>
        <v>0.79800035296072491</v>
      </c>
      <c r="V82" s="18">
        <f>1-1/(V$13*'Ara islemler-pi_c'!$B82)</f>
        <v>0.87014308404618024</v>
      </c>
      <c r="W82" s="21">
        <f>2*W$12/('Ara islemler-pi_c'!H82+W$12)</f>
        <v>0.39697717642662417</v>
      </c>
      <c r="X82" s="12">
        <f>2*X$12/('Ara islemler-pi_c'!L82+X$12)</f>
        <v>0.68198820172986108</v>
      </c>
      <c r="Y82" s="18">
        <f>2*Y$12/('Ara islemler-pi_c'!P82+Y$12)</f>
        <v>1.0010264364040293</v>
      </c>
      <c r="Z82" s="21">
        <f t="shared" si="17"/>
        <v>0.27669330214538496</v>
      </c>
      <c r="AA82" s="12">
        <f t="shared" si="18"/>
        <v>0.5442268256954792</v>
      </c>
      <c r="AB82" s="18">
        <f t="shared" si="19"/>
        <v>0.87103623058435964</v>
      </c>
    </row>
    <row r="83" spans="1:28">
      <c r="A83" s="85">
        <v>35</v>
      </c>
      <c r="B83" s="72">
        <f>$K$4/$K$3*('Ara islemler-pi_c'!D83-B$12)</f>
        <v>119.31174526541415</v>
      </c>
      <c r="C83" s="12">
        <f>$K$4/$K$3*('Ara islemler-pi_c'!F83-C$12)</f>
        <v>105.11073139956318</v>
      </c>
      <c r="D83" s="12">
        <f>$K$4/$K$3*('Ara islemler-pi_c'!H83-D$12)</f>
        <v>91.32954000654567</v>
      </c>
      <c r="E83" s="12">
        <f>$K$4/$K$3*('Ara islemler-pi_c'!J83-E$12)</f>
        <v>75.534847299690355</v>
      </c>
      <c r="F83" s="12">
        <f>$K$4/$K$3*('Ara islemler-pi_c'!L83-F$12)</f>
        <v>55.844160707459082</v>
      </c>
      <c r="G83" s="12">
        <f>$K$4/$K$3*('Ara islemler-pi_c'!N83-G$12)</f>
        <v>30.957691797204003</v>
      </c>
      <c r="H83" s="18">
        <f>$K$4/$K$3*('Ara islemler-pi_c'!P83-H$12)</f>
        <v>-0.88184528378113425</v>
      </c>
      <c r="I83" s="21">
        <f>$D$5*$D$3/$D$6*($K$5-B$13*'Ara islemler-pi_c'!$B83)</f>
        <v>2.5082246343861529E-2</v>
      </c>
      <c r="J83" s="12">
        <f>$D$5*$D$3/$D$6*($K$5-C$13*'Ara islemler-pi_c'!$B83)</f>
        <v>2.4379836921924171E-2</v>
      </c>
      <c r="K83" s="12">
        <f>$D$5*$D$3/$D$6*($K$5-D$13*'Ara islemler-pi_c'!$B83)</f>
        <v>2.2272608656112101E-2</v>
      </c>
      <c r="L83" s="12">
        <f>$D$5*$D$3/$D$6*($K$5-E$13*'Ara islemler-pi_c'!$B83)</f>
        <v>1.8760561546425306E-2</v>
      </c>
      <c r="M83" s="12">
        <f>$D$5*$D$3/$D$6*($K$5-F$13*'Ara islemler-pi_c'!$B83)</f>
        <v>1.3843695592863803E-2</v>
      </c>
      <c r="N83" s="12">
        <f>$D$5*$D$3/$D$6*($K$5-G$13*'Ara islemler-pi_c'!$B83)</f>
        <v>7.5220107954275762E-3</v>
      </c>
      <c r="O83" s="18">
        <f>$D$5*$D$3/$D$6*($K$5-H$13*'Ara islemler-pi_c'!$B83)</f>
        <v>-2.0449284588336413E-4</v>
      </c>
      <c r="P83" s="21">
        <f t="shared" si="13"/>
        <v>0.75680802956183357</v>
      </c>
      <c r="Q83" s="12">
        <f t="shared" si="14"/>
        <v>0.8349995452442619</v>
      </c>
      <c r="R83" s="12">
        <f t="shared" si="15"/>
        <v>0.8779349064525771</v>
      </c>
      <c r="S83" s="18">
        <f t="shared" si="16"/>
        <v>0.89243536840644</v>
      </c>
      <c r="T83" s="21">
        <f>1-1/(T$13*'Ara islemler-pi_c'!$B83)</f>
        <v>0.6982436238475842</v>
      </c>
      <c r="U83" s="12">
        <f>1-1/(U$13*'Ara islemler-pi_c'!$B83)</f>
        <v>0.79882908256505614</v>
      </c>
      <c r="V83" s="18">
        <f>1-1/(V$13*'Ara islemler-pi_c'!$B83)</f>
        <v>0.87067583879182175</v>
      </c>
      <c r="W83" s="21">
        <f>2*W$12/('Ara islemler-pi_c'!H83+W$12)</f>
        <v>0.39717410374230189</v>
      </c>
      <c r="X83" s="12">
        <f>2*X$12/('Ara islemler-pi_c'!L83+X$12)</f>
        <v>0.68304540478757469</v>
      </c>
      <c r="Y83" s="18">
        <f>2*Y$12/('Ara islemler-pi_c'!P83+Y$12)</f>
        <v>1.0049090517015313</v>
      </c>
      <c r="Z83" s="21">
        <f t="shared" si="17"/>
        <v>0.27732428549544125</v>
      </c>
      <c r="AA83" s="12">
        <f t="shared" si="18"/>
        <v>0.54563653405673573</v>
      </c>
      <c r="AB83" s="18">
        <f t="shared" si="19"/>
        <v>0.87495003149972495</v>
      </c>
    </row>
    <row r="84" spans="1:28">
      <c r="A84" s="85">
        <v>35.5</v>
      </c>
      <c r="B84" s="72">
        <f>$K$4/$K$3*('Ara islemler-pi_c'!D84-B$12)</f>
        <v>119.31271329615392</v>
      </c>
      <c r="C84" s="12">
        <f>$K$4/$K$3*('Ara islemler-pi_c'!F84-C$12)</f>
        <v>105.09102614839361</v>
      </c>
      <c r="D84" s="12">
        <f>$K$4/$K$3*('Ara islemler-pi_c'!H84-D$12)</f>
        <v>91.253666619213433</v>
      </c>
      <c r="E84" s="12">
        <f>$K$4/$K$3*('Ara islemler-pi_c'!J84-E$12)</f>
        <v>75.375481513604967</v>
      </c>
      <c r="F84" s="12">
        <f>$K$4/$K$3*('Ara islemler-pi_c'!L84-F$12)</f>
        <v>55.572170357534432</v>
      </c>
      <c r="G84" s="12">
        <f>$K$4/$K$3*('Ara islemler-pi_c'!N84-G$12)</f>
        <v>30.525710584593256</v>
      </c>
      <c r="H84" s="18">
        <f>$K$4/$K$3*('Ara islemler-pi_c'!P84-H$12)</f>
        <v>-1.5777485095162336</v>
      </c>
      <c r="I84" s="21">
        <f>$D$5*$D$3/$D$6*($K$5-B$13*'Ara islemler-pi_c'!$B84)</f>
        <v>2.5025196982665639E-2</v>
      </c>
      <c r="J84" s="12">
        <f>$D$5*$D$3/$D$6*($K$5-C$13*'Ara islemler-pi_c'!$B84)</f>
        <v>2.4319935092668488E-2</v>
      </c>
      <c r="K84" s="12">
        <f>$D$5*$D$3/$D$6*($K$5-D$13*'Ara islemler-pi_c'!$B84)</f>
        <v>2.2204149422677032E-2</v>
      </c>
      <c r="L84" s="12">
        <f>$D$5*$D$3/$D$6*($K$5-E$13*'Ara islemler-pi_c'!$B84)</f>
        <v>1.8677839972691269E-2</v>
      </c>
      <c r="M84" s="12">
        <f>$D$5*$D$3/$D$6*($K$5-F$13*'Ara islemler-pi_c'!$B84)</f>
        <v>1.37410067427112E-2</v>
      </c>
      <c r="N84" s="12">
        <f>$D$5*$D$3/$D$6*($K$5-G$13*'Ara islemler-pi_c'!$B84)</f>
        <v>7.3936497327368213E-3</v>
      </c>
      <c r="O84" s="18">
        <f>$D$5*$D$3/$D$6*($K$5-H$13*'Ara islemler-pi_c'!$B84)</f>
        <v>-3.6423105723185203E-4</v>
      </c>
      <c r="P84" s="21">
        <f t="shared" si="13"/>
        <v>0.75508054966427784</v>
      </c>
      <c r="Q84" s="12">
        <f t="shared" si="14"/>
        <v>0.83310411499816583</v>
      </c>
      <c r="R84" s="12">
        <f t="shared" si="15"/>
        <v>0.87596412158639814</v>
      </c>
      <c r="S84" s="18">
        <f t="shared" si="16"/>
        <v>0.89015102263418311</v>
      </c>
      <c r="T84" s="21">
        <f>1-1/(T$13*'Ara islemler-pi_c'!$B84)</f>
        <v>0.69946409306196011</v>
      </c>
      <c r="U84" s="12">
        <f>1-1/(U$13*'Ara islemler-pi_c'!$B84)</f>
        <v>0.79964272870797337</v>
      </c>
      <c r="V84" s="18">
        <f>1-1/(V$13*'Ara islemler-pi_c'!$B84)</f>
        <v>0.87119889702655429</v>
      </c>
      <c r="W84" s="21">
        <f>2*W$12/('Ara islemler-pi_c'!H84+W$12)</f>
        <v>0.39737311084633276</v>
      </c>
      <c r="X84" s="12">
        <f>2*X$12/('Ara islemler-pi_c'!L84+X$12)</f>
        <v>0.68410147625146267</v>
      </c>
      <c r="Y84" s="18">
        <f>2*Y$12/('Ara islemler-pi_c'!P84+Y$12)</f>
        <v>1.00881715936768</v>
      </c>
      <c r="Z84" s="21">
        <f t="shared" si="17"/>
        <v>0.27794822258533991</v>
      </c>
      <c r="AA84" s="12">
        <f t="shared" si="18"/>
        <v>0.54703677118287242</v>
      </c>
      <c r="AB84" s="18">
        <f t="shared" si="19"/>
        <v>0.87888039654258443</v>
      </c>
    </row>
    <row r="85" spans="1:28">
      <c r="A85" s="85">
        <v>36</v>
      </c>
      <c r="B85" s="72">
        <f>$K$4/$K$3*('Ara islemler-pi_c'!D85-B$12)</f>
        <v>119.31197582907198</v>
      </c>
      <c r="C85" s="12">
        <f>$K$4/$K$3*('Ara islemler-pi_c'!F85-C$12)</f>
        <v>105.06991069388003</v>
      </c>
      <c r="D85" s="12">
        <f>$K$4/$K$3*('Ara islemler-pi_c'!H85-D$12)</f>
        <v>91.17711556488392</v>
      </c>
      <c r="E85" s="12">
        <f>$K$4/$K$3*('Ara islemler-pi_c'!J85-E$12)</f>
        <v>75.216343690294025</v>
      </c>
      <c r="F85" s="12">
        <f>$K$4/$K$3*('Ara islemler-pi_c'!L85-F$12)</f>
        <v>55.301298249334849</v>
      </c>
      <c r="G85" s="12">
        <f>$K$4/$K$3*('Ara islemler-pi_c'!N85-G$12)</f>
        <v>30.095454361616504</v>
      </c>
      <c r="H85" s="18">
        <f>$K$4/$K$3*('Ara islemler-pi_c'!P85-H$12)</f>
        <v>-2.2729282216852686</v>
      </c>
      <c r="I85" s="21">
        <f>$D$5*$D$3/$D$6*($K$5-B$13*'Ara islemler-pi_c'!$B85)</f>
        <v>2.4968718706851432E-2</v>
      </c>
      <c r="J85" s="12">
        <f>$D$5*$D$3/$D$6*($K$5-C$13*'Ara islemler-pi_c'!$B85)</f>
        <v>2.4260632903063569E-2</v>
      </c>
      <c r="K85" s="12">
        <f>$D$5*$D$3/$D$6*($K$5-D$13*'Ara islemler-pi_c'!$B85)</f>
        <v>2.2136375491699983E-2</v>
      </c>
      <c r="L85" s="12">
        <f>$D$5*$D$3/$D$6*($K$5-E$13*'Ara islemler-pi_c'!$B85)</f>
        <v>1.8595946472760666E-2</v>
      </c>
      <c r="M85" s="12">
        <f>$D$5*$D$3/$D$6*($K$5-F$13*'Ara islemler-pi_c'!$B85)</f>
        <v>1.3639345846245623E-2</v>
      </c>
      <c r="N85" s="12">
        <f>$D$5*$D$3/$D$6*($K$5-G$13*'Ara islemler-pi_c'!$B85)</f>
        <v>7.2665736121548512E-3</v>
      </c>
      <c r="O85" s="18">
        <f>$D$5*$D$3/$D$6*($K$5-H$13*'Ara islemler-pi_c'!$B85)</f>
        <v>-5.22370229511641E-4</v>
      </c>
      <c r="P85" s="21">
        <f t="shared" si="13"/>
        <v>0.75338109791626529</v>
      </c>
      <c r="Q85" s="12">
        <f t="shared" si="14"/>
        <v>0.83123967531949194</v>
      </c>
      <c r="R85" s="12">
        <f t="shared" si="15"/>
        <v>0.87402361081942603</v>
      </c>
      <c r="S85" s="18">
        <f t="shared" si="16"/>
        <v>0.88789317070101204</v>
      </c>
      <c r="T85" s="21">
        <f>1-1/(T$13*'Ara islemler-pi_c'!$B85)</f>
        <v>0.70066265895279711</v>
      </c>
      <c r="U85" s="12">
        <f>1-1/(U$13*'Ara islemler-pi_c'!$B85)</f>
        <v>0.800441772635198</v>
      </c>
      <c r="V85" s="18">
        <f>1-1/(V$13*'Ara islemler-pi_c'!$B85)</f>
        <v>0.87171256812262732</v>
      </c>
      <c r="W85" s="21">
        <f>2*W$12/('Ara islemler-pi_c'!H85+W$12)</f>
        <v>0.3975740976024062</v>
      </c>
      <c r="X85" s="12">
        <f>2*X$12/('Ara islemler-pi_c'!L85+X$12)</f>
        <v>0.68515645638243305</v>
      </c>
      <c r="Y85" s="18">
        <f>2*Y$12/('Ara islemler-pi_c'!P85+Y$12)</f>
        <v>1.0127516722386505</v>
      </c>
      <c r="Z85" s="21">
        <f t="shared" si="17"/>
        <v>0.27856532435686082</v>
      </c>
      <c r="AA85" s="12">
        <f t="shared" si="18"/>
        <v>0.54842784847920545</v>
      </c>
      <c r="AB85" s="18">
        <f t="shared" si="19"/>
        <v>0.88282836107763929</v>
      </c>
    </row>
    <row r="86" spans="1:28">
      <c r="A86" s="85">
        <v>36.5</v>
      </c>
      <c r="B86" s="72">
        <f>$K$4/$K$3*('Ara islemler-pi_c'!D86-B$12)</f>
        <v>119.30960305079596</v>
      </c>
      <c r="C86" s="12">
        <f>$K$4/$K$3*('Ara islemler-pi_c'!F86-C$12)</f>
        <v>105.04744583874167</v>
      </c>
      <c r="D86" s="12">
        <f>$K$4/$K$3*('Ara islemler-pi_c'!H86-D$12)</f>
        <v>91.099924955947429</v>
      </c>
      <c r="E86" s="12">
        <f>$K$4/$K$3*('Ara islemler-pi_c'!J86-E$12)</f>
        <v>75.057444727595879</v>
      </c>
      <c r="F86" s="12">
        <f>$K$4/$K$3*('Ara islemler-pi_c'!L86-F$12)</f>
        <v>55.031527649409448</v>
      </c>
      <c r="G86" s="12">
        <f>$K$4/$K$3*('Ara islemler-pi_c'!N86-G$12)</f>
        <v>29.666876235145867</v>
      </c>
      <c r="H86" s="18">
        <f>$K$4/$K$3*('Ara islemler-pi_c'!P86-H$12)</f>
        <v>-2.9675013094865395</v>
      </c>
      <c r="I86" s="21">
        <f>$D$5*$D$3/$D$6*($K$5-B$13*'Ara islemler-pi_c'!$B86)</f>
        <v>2.4912797985501087E-2</v>
      </c>
      <c r="J86" s="12">
        <f>$D$5*$D$3/$D$6*($K$5-C$13*'Ara islemler-pi_c'!$B86)</f>
        <v>2.4201916145645711E-2</v>
      </c>
      <c r="K86" s="12">
        <f>$D$5*$D$3/$D$6*($K$5-D$13*'Ara islemler-pi_c'!$B86)</f>
        <v>2.2069270626079569E-2</v>
      </c>
      <c r="L86" s="12">
        <f>$D$5*$D$3/$D$6*($K$5-E$13*'Ara islemler-pi_c'!$B86)</f>
        <v>1.8514861426802663E-2</v>
      </c>
      <c r="M86" s="12">
        <f>$D$5*$D$3/$D$6*($K$5-F$13*'Ara islemler-pi_c'!$B86)</f>
        <v>1.3538688547815004E-2</v>
      </c>
      <c r="N86" s="12">
        <f>$D$5*$D$3/$D$6*($K$5-G$13*'Ara islemler-pi_c'!$B86)</f>
        <v>7.1407519891165776E-3</v>
      </c>
      <c r="O86" s="18">
        <f>$D$5*$D$3/$D$6*($K$5-H$13*'Ara islemler-pi_c'!$B86)</f>
        <v>-6.7894824929260096E-4</v>
      </c>
      <c r="P86" s="21">
        <f t="shared" si="13"/>
        <v>0.75170875147091176</v>
      </c>
      <c r="Q86" s="12">
        <f t="shared" si="14"/>
        <v>0.8294052028458937</v>
      </c>
      <c r="R86" s="12">
        <f t="shared" si="15"/>
        <v>0.87211240066668816</v>
      </c>
      <c r="S86" s="18">
        <f t="shared" si="16"/>
        <v>0.88566101749234361</v>
      </c>
      <c r="T86" s="21">
        <f>1-1/(T$13*'Ara islemler-pi_c'!$B86)</f>
        <v>0.70184001073617208</v>
      </c>
      <c r="U86" s="12">
        <f>1-1/(U$13*'Ara islemler-pi_c'!$B86)</f>
        <v>0.80122667382411472</v>
      </c>
      <c r="V86" s="18">
        <f>1-1/(V$13*'Ara islemler-pi_c'!$B86)</f>
        <v>0.87221714745835943</v>
      </c>
      <c r="W86" s="21">
        <f>2*W$12/('Ara islemler-pi_c'!H86+W$12)</f>
        <v>0.39777696949914132</v>
      </c>
      <c r="X86" s="12">
        <f>2*X$12/('Ara islemler-pi_c'!L86+X$12)</f>
        <v>0.68621038541756241</v>
      </c>
      <c r="Y86" s="18">
        <f>2*Y$12/('Ara islemler-pi_c'!P86+Y$12)</f>
        <v>1.0167135217192416</v>
      </c>
      <c r="Z86" s="21">
        <f t="shared" si="17"/>
        <v>0.27917579254387936</v>
      </c>
      <c r="AA86" s="12">
        <f t="shared" si="18"/>
        <v>0.54981006465167737</v>
      </c>
      <c r="AB86" s="18">
        <f t="shared" si="19"/>
        <v>0.88679496769629962</v>
      </c>
    </row>
    <row r="87" spans="1:28">
      <c r="A87" s="85">
        <v>37</v>
      </c>
      <c r="B87" s="72">
        <f>$K$4/$K$3*('Ara islemler-pi_c'!D87-B$12)</f>
        <v>119.30566156693968</v>
      </c>
      <c r="C87" s="12">
        <f>$K$4/$K$3*('Ara islemler-pi_c'!F87-C$12)</f>
        <v>105.0236892367505</v>
      </c>
      <c r="D87" s="12">
        <f>$K$4/$K$3*('Ara islemler-pi_c'!H87-D$12)</f>
        <v>91.02213077825337</v>
      </c>
      <c r="E87" s="12">
        <f>$K$4/$K$3*('Ara islemler-pi_c'!J87-E$12)</f>
        <v>74.898794579480608</v>
      </c>
      <c r="F87" s="12">
        <f>$K$4/$K$3*('Ara islemler-pi_c'!L87-F$12)</f>
        <v>54.762842018471815</v>
      </c>
      <c r="G87" s="12">
        <f>$K$4/$K$3*('Ara islemler-pi_c'!N87-G$12)</f>
        <v>29.239930524636801</v>
      </c>
      <c r="H87" s="18">
        <f>$K$4/$K$3*('Ara islemler-pi_c'!P87-H$12)</f>
        <v>-3.6615838741738904</v>
      </c>
      <c r="I87" s="21">
        <f>$D$5*$D$3/$D$6*($K$5-B$13*'Ara islemler-pi_c'!$B87)</f>
        <v>2.4857421788391662E-2</v>
      </c>
      <c r="J87" s="12">
        <f>$D$5*$D$3/$D$6*($K$5-C$13*'Ara islemler-pi_c'!$B87)</f>
        <v>2.4143771138680811E-2</v>
      </c>
      <c r="K87" s="12">
        <f>$D$5*$D$3/$D$6*($K$5-D$13*'Ara islemler-pi_c'!$B87)</f>
        <v>2.2002819189548255E-2</v>
      </c>
      <c r="L87" s="12">
        <f>$D$5*$D$3/$D$6*($K$5-E$13*'Ara islemler-pi_c'!$B87)</f>
        <v>1.8434565940993998E-2</v>
      </c>
      <c r="M87" s="12">
        <f>$D$5*$D$3/$D$6*($K$5-F$13*'Ara islemler-pi_c'!$B87)</f>
        <v>1.3439011393018035E-2</v>
      </c>
      <c r="N87" s="12">
        <f>$D$5*$D$3/$D$6*($K$5-G$13*'Ara islemler-pi_c'!$B87)</f>
        <v>7.0161555456203679E-3</v>
      </c>
      <c r="O87" s="18">
        <f>$D$5*$D$3/$D$6*($K$5-H$13*'Ara islemler-pi_c'!$B87)</f>
        <v>-8.3400160119899902E-4</v>
      </c>
      <c r="P87" s="21">
        <f t="shared" si="13"/>
        <v>0.75006263125242412</v>
      </c>
      <c r="Q87" s="12">
        <f t="shared" si="14"/>
        <v>0.82759972279507599</v>
      </c>
      <c r="R87" s="12">
        <f t="shared" si="15"/>
        <v>0.87022956291085063</v>
      </c>
      <c r="S87" s="18">
        <f t="shared" si="16"/>
        <v>0.88345380246236915</v>
      </c>
      <c r="T87" s="21">
        <f>1-1/(T$13*'Ara islemler-pi_c'!$B87)</f>
        <v>0.70299680687601362</v>
      </c>
      <c r="U87" s="12">
        <f>1-1/(U$13*'Ara islemler-pi_c'!$B87)</f>
        <v>0.80199787125067579</v>
      </c>
      <c r="V87" s="18">
        <f>1-1/(V$13*'Ara islemler-pi_c'!$B87)</f>
        <v>0.87271291723257727</v>
      </c>
      <c r="W87" s="21">
        <f>2*W$12/('Ara islemler-pi_c'!H87+W$12)</f>
        <v>0.39798163727480773</v>
      </c>
      <c r="X87" s="12">
        <f>2*X$12/('Ara islemler-pi_c'!L87+X$12)</f>
        <v>0.68726330352307052</v>
      </c>
      <c r="Y87" s="18">
        <f>2*Y$12/('Ara islemler-pi_c'!P87+Y$12)</f>
        <v>1.0207036591812788</v>
      </c>
      <c r="Z87" s="21">
        <f t="shared" si="17"/>
        <v>0.27977982019947772</v>
      </c>
      <c r="AA87" s="12">
        <f t="shared" si="18"/>
        <v>0.55118370641420966</v>
      </c>
      <c r="AB87" s="18">
        <f t="shared" si="19"/>
        <v>0.8907812680340601</v>
      </c>
    </row>
    <row r="88" spans="1:28">
      <c r="A88" s="85">
        <v>37.5</v>
      </c>
      <c r="B88" s="72">
        <f>$K$4/$K$3*('Ara islemler-pi_c'!D88-B$12)</f>
        <v>119.30021462661091</v>
      </c>
      <c r="C88" s="12">
        <f>$K$4/$K$3*('Ara islemler-pi_c'!F88-C$12)</f>
        <v>104.998695591444</v>
      </c>
      <c r="D88" s="12">
        <f>$K$4/$K$3*('Ara islemler-pi_c'!H88-D$12)</f>
        <v>90.943767029823022</v>
      </c>
      <c r="E88" s="12">
        <f>$K$4/$K$3*('Ara islemler-pi_c'!J88-E$12)</f>
        <v>74.740402327206439</v>
      </c>
      <c r="F88" s="12">
        <f>$K$4/$K$3*('Ara islemler-pi_c'!L88-F$12)</f>
        <v>54.495225019296839</v>
      </c>
      <c r="G88" s="12">
        <f>$K$4/$K$3*('Ara islemler-pi_c'!N88-G$12)</f>
        <v>28.814572711296446</v>
      </c>
      <c r="H88" s="18">
        <f>$K$4/$K$3*('Ara islemler-pi_c'!P88-H$12)</f>
        <v>-4.3552913991217537</v>
      </c>
      <c r="I88" s="21">
        <f>$D$5*$D$3/$D$6*($K$5-B$13*'Ara islemler-pi_c'!$B88)</f>
        <v>2.4802577560982027E-2</v>
      </c>
      <c r="J88" s="12">
        <f>$D$5*$D$3/$D$6*($K$5-C$13*'Ara islemler-pi_c'!$B88)</f>
        <v>2.4086184699900696E-2</v>
      </c>
      <c r="K88" s="12">
        <f>$D$5*$D$3/$D$6*($K$5-D$13*'Ara islemler-pi_c'!$B88)</f>
        <v>2.1937006116656697E-2</v>
      </c>
      <c r="L88" s="12">
        <f>$D$5*$D$3/$D$6*($K$5-E$13*'Ara islemler-pi_c'!$B88)</f>
        <v>1.8355041811250028E-2</v>
      </c>
      <c r="M88" s="12">
        <f>$D$5*$D$3/$D$6*($K$5-F$13*'Ara islemler-pi_c'!$B88)</f>
        <v>1.3340291783680697E-2</v>
      </c>
      <c r="N88" s="12">
        <f>$D$5*$D$3/$D$6*($K$5-G$13*'Ara islemler-pi_c'!$B88)</f>
        <v>6.8927560339486944E-3</v>
      </c>
      <c r="O88" s="18">
        <f>$D$5*$D$3/$D$6*($K$5-H$13*'Ara islemler-pi_c'!$B88)</f>
        <v>-9.875654379459674E-4</v>
      </c>
      <c r="P88" s="21">
        <f t="shared" si="13"/>
        <v>0.74844189927901927</v>
      </c>
      <c r="Q88" s="12">
        <f t="shared" si="14"/>
        <v>0.82582230599356354</v>
      </c>
      <c r="R88" s="12">
        <f t="shared" si="15"/>
        <v>0.86837421188047514</v>
      </c>
      <c r="S88" s="18">
        <f t="shared" si="16"/>
        <v>0.88127079765694638</v>
      </c>
      <c r="T88" s="21">
        <f>1-1/(T$13*'Ara islemler-pi_c'!$B88)</f>
        <v>0.70413367684987771</v>
      </c>
      <c r="U88" s="12">
        <f>1-1/(U$13*'Ara islemler-pi_c'!$B88)</f>
        <v>0.80275578456658514</v>
      </c>
      <c r="V88" s="18">
        <f>1-1/(V$13*'Ara islemler-pi_c'!$B88)</f>
        <v>0.87320014722137618</v>
      </c>
      <c r="W88" s="21">
        <f>2*W$12/('Ara islemler-pi_c'!H88+W$12)</f>
        <v>0.39818801657143649</v>
      </c>
      <c r="X88" s="12">
        <f>2*X$12/('Ara islemler-pi_c'!L88+X$12)</f>
        <v>0.68831525075334699</v>
      </c>
      <c r="Y88" s="18">
        <f>2*Y$12/('Ara islemler-pi_c'!P88+Y$12)</f>
        <v>1.024723057411608</v>
      </c>
      <c r="Z88" s="21">
        <f t="shared" si="17"/>
        <v>0.28037759218600561</v>
      </c>
      <c r="AA88" s="12">
        <f t="shared" si="18"/>
        <v>0.5525490491476488</v>
      </c>
      <c r="AB88" s="18">
        <f t="shared" si="19"/>
        <v>0.89478832459295476</v>
      </c>
    </row>
    <row r="89" spans="1:28">
      <c r="A89" s="85">
        <v>38</v>
      </c>
      <c r="B89" s="72">
        <f>$K$4/$K$3*('Ara islemler-pi_c'!D89-B$12)</f>
        <v>119.29332233016628</v>
      </c>
      <c r="C89" s="12">
        <f>$K$4/$K$3*('Ara islemler-pi_c'!F89-C$12)</f>
        <v>104.97251683996296</v>
      </c>
      <c r="D89" s="12">
        <f>$K$4/$K$3*('Ara islemler-pi_c'!H89-D$12)</f>
        <v>90.864865848992196</v>
      </c>
      <c r="E89" s="12">
        <f>$K$4/$K$3*('Ara islemler-pi_c'!J89-E$12)</f>
        <v>74.582276244644788</v>
      </c>
      <c r="F89" s="12">
        <f>$K$4/$K$3*('Ara islemler-pi_c'!L89-F$12)</f>
        <v>54.228660523113128</v>
      </c>
      <c r="G89" s="12">
        <f>$K$4/$K$3*('Ara islemler-pi_c'!N89-G$12)</f>
        <v>28.390759389583391</v>
      </c>
      <c r="H89" s="18">
        <f>$K$4/$K$3*('Ara islemler-pi_c'!P89-H$12)</f>
        <v>-5.0487389177600228</v>
      </c>
      <c r="I89" s="21">
        <f>$D$5*$D$3/$D$6*($K$5-B$13*'Ara islemler-pi_c'!$B89)</f>
        <v>2.4748253200964836E-2</v>
      </c>
      <c r="J89" s="12">
        <f>$D$5*$D$3/$D$6*($K$5-C$13*'Ara islemler-pi_c'!$B89)</f>
        <v>2.4029144121882645E-2</v>
      </c>
      <c r="K89" s="12">
        <f>$D$5*$D$3/$D$6*($K$5-D$13*'Ara islemler-pi_c'!$B89)</f>
        <v>2.1871816884636061E-2</v>
      </c>
      <c r="L89" s="12">
        <f>$D$5*$D$3/$D$6*($K$5-E$13*'Ara islemler-pi_c'!$B89)</f>
        <v>1.8276271489225098E-2</v>
      </c>
      <c r="M89" s="12">
        <f>$D$5*$D$3/$D$6*($K$5-F$13*'Ara islemler-pi_c'!$B89)</f>
        <v>1.3242507935649749E-2</v>
      </c>
      <c r="N89" s="12">
        <f>$D$5*$D$3/$D$6*($K$5-G$13*'Ara islemler-pi_c'!$B89)</f>
        <v>6.7705262239100084E-3</v>
      </c>
      <c r="O89" s="18">
        <f>$D$5*$D$3/$D$6*($K$5-H$13*'Ara islemler-pi_c'!$B89)</f>
        <v>-1.1396736459941125E-3</v>
      </c>
      <c r="P89" s="21">
        <f t="shared" si="13"/>
        <v>0.74684575618482762</v>
      </c>
      <c r="Q89" s="12">
        <f t="shared" si="14"/>
        <v>0.82407206612621831</v>
      </c>
      <c r="R89" s="12">
        <f t="shared" si="15"/>
        <v>0.86654550192749924</v>
      </c>
      <c r="S89" s="18">
        <f t="shared" si="16"/>
        <v>0.87911130587524067</v>
      </c>
      <c r="T89" s="21">
        <f>1-1/(T$13*'Ara islemler-pi_c'!$B89)</f>
        <v>0.70525122279132835</v>
      </c>
      <c r="U89" s="12">
        <f>1-1/(U$13*'Ara islemler-pi_c'!$B89)</f>
        <v>0.80350081519421879</v>
      </c>
      <c r="V89" s="18">
        <f>1-1/(V$13*'Ara islemler-pi_c'!$B89)</f>
        <v>0.87367909548199785</v>
      </c>
      <c r="W89" s="21">
        <f>2*W$12/('Ara islemler-pi_c'!H89+W$12)</f>
        <v>0.39839602761567705</v>
      </c>
      <c r="X89" s="12">
        <f>2*X$12/('Ara islemler-pi_c'!L89+X$12)</f>
        <v>0.68936626701535531</v>
      </c>
      <c r="Y89" s="18">
        <f>2*Y$12/('Ara islemler-pi_c'!P89+Y$12)</f>
        <v>1.0287727121154184</v>
      </c>
      <c r="Z89" s="21">
        <f t="shared" si="17"/>
        <v>0.28096928563116408</v>
      </c>
      <c r="AA89" s="12">
        <f t="shared" si="18"/>
        <v>0.55390635751423345</v>
      </c>
      <c r="AB89" s="18">
        <f t="shared" si="19"/>
        <v>0.89881721257756053</v>
      </c>
    </row>
    <row r="90" spans="1:28">
      <c r="A90" s="85">
        <v>38.5</v>
      </c>
      <c r="B90" s="72">
        <f>$K$4/$K$3*('Ara islemler-pi_c'!D90-B$12)</f>
        <v>119.28504182166162</v>
      </c>
      <c r="C90" s="12">
        <f>$K$4/$K$3*('Ara islemler-pi_c'!F90-C$12)</f>
        <v>104.94520232330275</v>
      </c>
      <c r="D90" s="12">
        <f>$K$4/$K$3*('Ara islemler-pi_c'!H90-D$12)</f>
        <v>90.785457632909257</v>
      </c>
      <c r="E90" s="12">
        <f>$K$4/$K$3*('Ara islemler-pi_c'!J90-E$12)</f>
        <v>74.424423858306966</v>
      </c>
      <c r="F90" s="12">
        <f>$K$4/$K$3*('Ara islemler-pi_c'!L90-F$12)</f>
        <v>53.963132614673071</v>
      </c>
      <c r="G90" s="12">
        <f>$K$4/$K$3*('Ara islemler-pi_c'!N90-G$12)</f>
        <v>27.968448220913828</v>
      </c>
      <c r="H90" s="18">
        <f>$K$4/$K$3*('Ara islemler-pi_c'!P90-H$12)</f>
        <v>-5.7420411800464608</v>
      </c>
      <c r="I90" s="21">
        <f>$D$5*$D$3/$D$6*($K$5-B$13*'Ara islemler-pi_c'!$B90)</f>
        <v>2.4694437036266254E-2</v>
      </c>
      <c r="J90" s="12">
        <f>$D$5*$D$3/$D$6*($K$5-C$13*'Ara islemler-pi_c'!$B90)</f>
        <v>2.3972637148949129E-2</v>
      </c>
      <c r="K90" s="12">
        <f>$D$5*$D$3/$D$6*($K$5-D$13*'Ara islemler-pi_c'!$B90)</f>
        <v>2.1807237486997765E-2</v>
      </c>
      <c r="L90" s="12">
        <f>$D$5*$D$3/$D$6*($K$5-E$13*'Ara islemler-pi_c'!$B90)</f>
        <v>1.8198238050412152E-2</v>
      </c>
      <c r="M90" s="12">
        <f>$D$5*$D$3/$D$6*($K$5-F$13*'Ara islemler-pi_c'!$B90)</f>
        <v>1.31456388391923E-2</v>
      </c>
      <c r="N90" s="12">
        <f>$D$5*$D$3/$D$6*($K$5-G$13*'Ara islemler-pi_c'!$B90)</f>
        <v>6.6494398533382005E-3</v>
      </c>
      <c r="O90" s="18">
        <f>$D$5*$D$3/$D$6*($K$5-H$13*'Ara islemler-pi_c'!$B90)</f>
        <v>-1.2903589071501425E-3</v>
      </c>
      <c r="P90" s="21">
        <f t="shared" si="13"/>
        <v>0.7452734389234601</v>
      </c>
      <c r="Q90" s="12">
        <f t="shared" si="14"/>
        <v>0.8223481571873047</v>
      </c>
      <c r="R90" s="12">
        <f t="shared" si="15"/>
        <v>0.86474262508683908</v>
      </c>
      <c r="S90" s="18">
        <f t="shared" si="16"/>
        <v>0.8769746589586308</v>
      </c>
      <c r="T90" s="21">
        <f>1-1/(T$13*'Ara islemler-pi_c'!$B90)</f>
        <v>0.70635002101904243</v>
      </c>
      <c r="U90" s="12">
        <f>1-1/(U$13*'Ara islemler-pi_c'!$B90)</f>
        <v>0.80423334734602836</v>
      </c>
      <c r="V90" s="18">
        <f>1-1/(V$13*'Ara islemler-pi_c'!$B90)</f>
        <v>0.87415000900816109</v>
      </c>
      <c r="W90" s="21">
        <f>2*W$12/('Ara islemler-pi_c'!H90+W$12)</f>
        <v>0.3986055949240212</v>
      </c>
      <c r="X90" s="12">
        <f>2*X$12/('Ara islemler-pi_c'!L90+X$12)</f>
        <v>0.69041639203782135</v>
      </c>
      <c r="Y90" s="18">
        <f>2*Y$12/('Ara islemler-pi_c'!P90+Y$12)</f>
        <v>1.0328536434809508</v>
      </c>
      <c r="Z90" s="21">
        <f t="shared" si="17"/>
        <v>0.28155507035289029</v>
      </c>
      <c r="AA90" s="12">
        <f t="shared" si="18"/>
        <v>0.55525588603114484</v>
      </c>
      <c r="AB90" s="18">
        <f t="shared" si="19"/>
        <v>0.90286902175298511</v>
      </c>
    </row>
    <row r="91" spans="1:28">
      <c r="A91" s="85">
        <v>39</v>
      </c>
      <c r="B91" s="72">
        <f>$K$4/$K$3*('Ara islemler-pi_c'!D91-B$12)</f>
        <v>119.27542746730434</v>
      </c>
      <c r="C91" s="12">
        <f>$K$4/$K$3*('Ara islemler-pi_c'!F91-C$12)</f>
        <v>104.91679894413919</v>
      </c>
      <c r="D91" s="12">
        <f>$K$4/$K$3*('Ara islemler-pi_c'!H91-D$12)</f>
        <v>90.705571147221704</v>
      </c>
      <c r="E91" s="12">
        <f>$K$4/$K$3*('Ara islemler-pi_c'!J91-E$12)</f>
        <v>74.26685200255092</v>
      </c>
      <c r="F91" s="12">
        <f>$K$4/$K$3*('Ara islemler-pi_c'!L91-F$12)</f>
        <v>53.69862559616184</v>
      </c>
      <c r="G91" s="12">
        <f>$K$4/$K$3*('Ara islemler-pi_c'!N91-G$12)</f>
        <v>27.547597889455492</v>
      </c>
      <c r="H91" s="18">
        <f>$K$4/$K$3*('Ara islemler-pi_c'!P91-H$12)</f>
        <v>-6.4353128181332409</v>
      </c>
      <c r="I91" s="21">
        <f>$D$5*$D$3/$D$6*($K$5-B$13*'Ara islemler-pi_c'!$B91)</f>
        <v>2.4641117804386634E-2</v>
      </c>
      <c r="J91" s="12">
        <f>$D$5*$D$3/$D$6*($K$5-C$13*'Ara islemler-pi_c'!$B91)</f>
        <v>2.3916651955475533E-2</v>
      </c>
      <c r="K91" s="12">
        <f>$D$5*$D$3/$D$6*($K$5-D$13*'Ara islemler-pi_c'!$B91)</f>
        <v>2.1743254408742228E-2</v>
      </c>
      <c r="L91" s="12">
        <f>$D$5*$D$3/$D$6*($K$5-E$13*'Ara islemler-pi_c'!$B91)</f>
        <v>1.8120925164186712E-2</v>
      </c>
      <c r="M91" s="12">
        <f>$D$5*$D$3/$D$6*($K$5-F$13*'Ara islemler-pi_c'!$B91)</f>
        <v>1.3049664221808994E-2</v>
      </c>
      <c r="N91" s="12">
        <f>$D$5*$D$3/$D$6*($K$5-G$13*'Ara islemler-pi_c'!$B91)</f>
        <v>6.5294715816090641E-3</v>
      </c>
      <c r="O91" s="18">
        <f>$D$5*$D$3/$D$6*($K$5-H$13*'Ara islemler-pi_c'!$B91)</f>
        <v>-1.4396527564130622E-3</v>
      </c>
      <c r="P91" s="21">
        <f t="shared" si="13"/>
        <v>0.74372421863764382</v>
      </c>
      <c r="Q91" s="12">
        <f t="shared" si="14"/>
        <v>0.82064977111581605</v>
      </c>
      <c r="R91" s="12">
        <f t="shared" si="15"/>
        <v>0.86296480890269545</v>
      </c>
      <c r="S91" s="18">
        <f t="shared" si="16"/>
        <v>0.87486021619648735</v>
      </c>
      <c r="T91" s="21">
        <f>1-1/(T$13*'Ara islemler-pi_c'!$B91)</f>
        <v>0.70743062346181207</v>
      </c>
      <c r="U91" s="12">
        <f>1-1/(U$13*'Ara islemler-pi_c'!$B91)</f>
        <v>0.80495374897454131</v>
      </c>
      <c r="V91" s="18">
        <f>1-1/(V$13*'Ara islemler-pi_c'!$B91)</f>
        <v>0.87461312434077665</v>
      </c>
      <c r="W91" s="21">
        <f>2*W$12/('Ara islemler-pi_c'!H91+W$12)</f>
        <v>0.39881664703025538</v>
      </c>
      <c r="X91" s="12">
        <f>2*X$12/('Ara islemler-pi_c'!L91+X$12)</f>
        <v>0.69146566534467335</v>
      </c>
      <c r="Y91" s="18">
        <f>2*Y$12/('Ara islemler-pi_c'!P91+Y$12)</f>
        <v>1.0369668978119886</v>
      </c>
      <c r="Z91" s="21">
        <f t="shared" si="17"/>
        <v>0.28213510925556301</v>
      </c>
      <c r="AA91" s="12">
        <f t="shared" si="18"/>
        <v>0.55659787960637042</v>
      </c>
      <c r="AB91" s="18">
        <f t="shared" si="19"/>
        <v>0.90694485833330618</v>
      </c>
    </row>
    <row r="92" spans="1:28">
      <c r="A92" s="85">
        <v>39.5</v>
      </c>
      <c r="B92" s="72">
        <f>$K$4/$K$3*('Ara islemler-pi_c'!D92-B$12)</f>
        <v>119.26453102108749</v>
      </c>
      <c r="C92" s="12">
        <f>$K$4/$K$3*('Ara islemler-pi_c'!F92-C$12)</f>
        <v>104.88735131327834</v>
      </c>
      <c r="D92" s="12">
        <f>$K$4/$K$3*('Ara islemler-pi_c'!H92-D$12)</f>
        <v>90.625233627703267</v>
      </c>
      <c r="E92" s="12">
        <f>$K$4/$K$3*('Ara islemler-pi_c'!J92-E$12)</f>
        <v>74.109566870398908</v>
      </c>
      <c r="F92" s="12">
        <f>$K$4/$K$3*('Ara islemler-pi_c'!L92-F$12)</f>
        <v>53.435123990086971</v>
      </c>
      <c r="G92" s="12">
        <f>$K$4/$K$3*('Ara islemler-pi_c'!N92-G$12)</f>
        <v>27.128168059897753</v>
      </c>
      <c r="H92" s="18">
        <f>$K$4/$K$3*('Ara islemler-pi_c'!P92-H$12)</f>
        <v>-7.1286685118813651</v>
      </c>
      <c r="I92" s="21">
        <f>$D$5*$D$3/$D$6*($K$5-B$13*'Ara islemler-pi_c'!$B92)</f>
        <v>2.458828463298425E-2</v>
      </c>
      <c r="J92" s="12">
        <f>$D$5*$D$3/$D$6*($K$5-C$13*'Ara islemler-pi_c'!$B92)</f>
        <v>2.3861177125503032E-2</v>
      </c>
      <c r="K92" s="12">
        <f>$D$5*$D$3/$D$6*($K$5-D$13*'Ara islemler-pi_c'!$B92)</f>
        <v>2.1679854603059368E-2</v>
      </c>
      <c r="L92" s="12">
        <f>$D$5*$D$3/$D$6*($K$5-E$13*'Ara islemler-pi_c'!$B92)</f>
        <v>1.8044317065653251E-2</v>
      </c>
      <c r="M92" s="12">
        <f>$D$5*$D$3/$D$6*($K$5-F$13*'Ara islemler-pi_c'!$B92)</f>
        <v>1.2954564513284699E-2</v>
      </c>
      <c r="N92" s="12">
        <f>$D$5*$D$3/$D$6*($K$5-G$13*'Ara islemler-pi_c'!$B92)</f>
        <v>6.4105969459536975E-3</v>
      </c>
      <c r="O92" s="18">
        <f>$D$5*$D$3/$D$6*($K$5-H$13*'Ara islemler-pi_c'!$B92)</f>
        <v>-1.5875856363397468E-3</v>
      </c>
      <c r="P92" s="21">
        <f t="shared" si="13"/>
        <v>0.74219739868085521</v>
      </c>
      <c r="Q92" s="12">
        <f t="shared" si="14"/>
        <v>0.81897613559945315</v>
      </c>
      <c r="R92" s="12">
        <f t="shared" si="15"/>
        <v>0.86121131440763932</v>
      </c>
      <c r="S92" s="18">
        <f t="shared" si="16"/>
        <v>0.87276736283940659</v>
      </c>
      <c r="T92" s="21">
        <f>1-1/(T$13*'Ara islemler-pi_c'!$B92)</f>
        <v>0.70849355898776178</v>
      </c>
      <c r="U92" s="12">
        <f>1-1/(U$13*'Ara islemler-pi_c'!$B92)</f>
        <v>0.80566237265850782</v>
      </c>
      <c r="V92" s="18">
        <f>1-1/(V$13*'Ara islemler-pi_c'!$B92)</f>
        <v>0.87506866813761219</v>
      </c>
      <c r="W92" s="21">
        <f>2*W$12/('Ara islemler-pi_c'!H92+W$12)</f>
        <v>0.39902911623321424</v>
      </c>
      <c r="X92" s="12">
        <f>2*X$12/('Ara islemler-pi_c'!L92+X$12)</f>
        <v>0.69251412623226494</v>
      </c>
      <c r="Y92" s="18">
        <f>2*Y$12/('Ara islemler-pi_c'!P92+Y$12)</f>
        <v>1.0411135492349533</v>
      </c>
      <c r="Z92" s="21">
        <f t="shared" si="17"/>
        <v>0.28270955869981124</v>
      </c>
      <c r="AA92" s="12">
        <f t="shared" si="18"/>
        <v>0.55793257403982</v>
      </c>
      <c r="AB92" s="18">
        <f t="shared" si="19"/>
        <v>0.91104584690905288</v>
      </c>
    </row>
    <row r="93" spans="1:28" ht="13.5" thickBot="1">
      <c r="A93" s="86">
        <v>40</v>
      </c>
      <c r="B93" s="73">
        <f>$K$4/$K$3*('Ara islemler-pi_c'!D93-B$12)</f>
        <v>119.25240177867286</v>
      </c>
      <c r="C93" s="13">
        <f>$K$4/$K$3*('Ara islemler-pi_c'!F93-C$12)</f>
        <v>104.85690188567844</v>
      </c>
      <c r="D93" s="13">
        <f>$K$4/$K$3*('Ara islemler-pi_c'!H93-D$12)</f>
        <v>90.544470874501471</v>
      </c>
      <c r="E93" s="13">
        <f>$K$4/$K$3*('Ara islemler-pi_c'!J93-E$12)</f>
        <v>73.952574060353413</v>
      </c>
      <c r="F93" s="13">
        <f>$K$4/$K$3*('Ara islemler-pi_c'!L93-F$12)</f>
        <v>53.172612541273878</v>
      </c>
      <c r="G93" s="13">
        <f>$K$4/$K$3*('Ara islemler-pi_c'!N93-G$12)</f>
        <v>26.71011933709104</v>
      </c>
      <c r="H93" s="14">
        <f>$K$4/$K$3*('Ara islemler-pi_c'!P93-H$12)</f>
        <v>-7.8222231548772125</v>
      </c>
      <c r="I93" s="23">
        <f>$D$5*$D$3/$D$6*($K$5-B$13*'Ara islemler-pi_c'!$B93)</f>
        <v>2.4535927021612541E-2</v>
      </c>
      <c r="J93" s="13">
        <f>$D$5*$D$3/$D$6*($K$5-C$13*'Ara islemler-pi_c'!$B93)</f>
        <v>2.3806201633562726E-2</v>
      </c>
      <c r="K93" s="13">
        <f>$D$5*$D$3/$D$6*($K$5-D$13*'Ara islemler-pi_c'!$B93)</f>
        <v>2.1617025469413308E-2</v>
      </c>
      <c r="L93" s="13">
        <f>$D$5*$D$3/$D$6*($K$5-E$13*'Ara islemler-pi_c'!$B93)</f>
        <v>1.7968398529164268E-2</v>
      </c>
      <c r="M93" s="13">
        <f>$D$5*$D$3/$D$6*($K$5-F$13*'Ara islemler-pi_c'!$B93)</f>
        <v>1.286032081281561E-2</v>
      </c>
      <c r="N93" s="13">
        <f>$D$5*$D$3/$D$6*($K$5-G$13*'Ara islemler-pi_c'!$B93)</f>
        <v>6.2927923203673379E-3</v>
      </c>
      <c r="O93" s="14">
        <f>$D$5*$D$3/$D$6*($K$5-H$13*'Ara islemler-pi_c'!$B93)</f>
        <v>-1.7341869481805466E-3</v>
      </c>
      <c r="P93" s="23">
        <f t="shared" si="13"/>
        <v>0.74069231277824032</v>
      </c>
      <c r="Q93" s="13">
        <f t="shared" si="14"/>
        <v>0.81732651203316931</v>
      </c>
      <c r="R93" s="13">
        <f t="shared" si="15"/>
        <v>0.85948143424187173</v>
      </c>
      <c r="S93" s="14">
        <f t="shared" si="16"/>
        <v>0.87069550871135426</v>
      </c>
      <c r="T93" s="23">
        <f>1-1/(T$13*'Ara islemler-pi_c'!$B93)</f>
        <v>0.7095393346453458</v>
      </c>
      <c r="U93" s="13">
        <f>1-1/(U$13*'Ara islemler-pi_c'!$B93)</f>
        <v>0.80635955643023061</v>
      </c>
      <c r="V93" s="14">
        <f>1-1/(V$13*'Ara islemler-pi_c'!$B93)</f>
        <v>0.8755168577051482</v>
      </c>
      <c r="W93" s="23">
        <f>2*W$12/('Ara islemler-pi_c'!H93+W$12)</f>
        <v>0.39924293836309721</v>
      </c>
      <c r="X93" s="13">
        <f>2*X$12/('Ara islemler-pi_c'!L93+X$12)</f>
        <v>0.69356181374996695</v>
      </c>
      <c r="Y93" s="14">
        <f>2*Y$12/('Ara islemler-pi_c'!P93+Y$12)</f>
        <v>1.0452947014878671</v>
      </c>
      <c r="Z93" s="23">
        <f>T93*W93</f>
        <v>0.28327856884800479</v>
      </c>
      <c r="AA93" s="13">
        <f>U93*X93</f>
        <v>0.55926019649236958</v>
      </c>
      <c r="AB93" s="14">
        <f>V93*Y93</f>
        <v>0.91517313242249831</v>
      </c>
    </row>
    <row r="94" spans="1:28">
      <c r="E94" s="4"/>
      <c r="G94" s="4"/>
      <c r="I94" s="4"/>
      <c r="K94" s="4"/>
      <c r="M94" s="4"/>
      <c r="O94" s="4"/>
    </row>
    <row r="95" spans="1:28">
      <c r="E95" s="4"/>
      <c r="G95" s="4"/>
      <c r="I95" s="4"/>
      <c r="K95" s="4"/>
      <c r="M95" s="4"/>
      <c r="O95" s="4"/>
    </row>
    <row r="96" spans="1:28">
      <c r="E96" s="4"/>
      <c r="G96" s="4"/>
      <c r="I96" s="4"/>
      <c r="K96" s="4"/>
      <c r="M96" s="4"/>
      <c r="O96" s="4"/>
    </row>
    <row r="97" spans="5:15">
      <c r="E97" s="4"/>
      <c r="G97" s="4"/>
      <c r="I97" s="4"/>
      <c r="K97" s="4"/>
      <c r="M97" s="4"/>
      <c r="O97" s="4"/>
    </row>
    <row r="98" spans="5:15">
      <c r="E98" s="4"/>
      <c r="G98" s="4"/>
      <c r="I98" s="4"/>
      <c r="K98" s="4"/>
      <c r="M98" s="4"/>
      <c r="O98" s="4"/>
    </row>
    <row r="99" spans="5:15">
      <c r="E99" s="4"/>
      <c r="G99" s="4"/>
      <c r="I99" s="4"/>
      <c r="K99" s="4"/>
      <c r="M99" s="4"/>
      <c r="O99" s="4"/>
    </row>
    <row r="100" spans="5:15">
      <c r="E100" s="4"/>
      <c r="G100" s="4"/>
      <c r="I100" s="4"/>
      <c r="K100" s="4"/>
      <c r="M100" s="4"/>
      <c r="O100" s="4"/>
    </row>
    <row r="101" spans="5:15">
      <c r="E101" s="4"/>
      <c r="G101" s="4"/>
      <c r="I101" s="4"/>
      <c r="K101" s="4"/>
      <c r="M101" s="4"/>
      <c r="O101" s="4"/>
    </row>
    <row r="102" spans="5:15">
      <c r="E102" s="4"/>
      <c r="G102" s="4"/>
      <c r="I102" s="4"/>
      <c r="K102" s="4"/>
      <c r="M102" s="4"/>
      <c r="O102" s="4"/>
    </row>
    <row r="103" spans="5:15">
      <c r="E103" s="4"/>
      <c r="G103" s="4"/>
      <c r="I103" s="4"/>
      <c r="K103" s="4"/>
      <c r="M103" s="4"/>
      <c r="O103" s="4"/>
    </row>
    <row r="104" spans="5:15">
      <c r="E104" s="4"/>
      <c r="G104" s="4"/>
      <c r="I104" s="4"/>
      <c r="K104" s="4"/>
      <c r="M104" s="4"/>
      <c r="O104" s="4"/>
    </row>
    <row r="105" spans="5:15">
      <c r="E105" s="4"/>
      <c r="G105" s="4"/>
      <c r="I105" s="4"/>
      <c r="K105" s="4"/>
      <c r="M105" s="4"/>
      <c r="O105" s="4"/>
    </row>
    <row r="106" spans="5:15">
      <c r="E106" s="4"/>
      <c r="G106" s="4"/>
      <c r="I106" s="4"/>
      <c r="K106" s="4"/>
      <c r="M106" s="4"/>
      <c r="O106" s="4"/>
    </row>
    <row r="107" spans="5:15">
      <c r="E107" s="4"/>
      <c r="G107" s="4"/>
      <c r="I107" s="4"/>
      <c r="K107" s="4"/>
      <c r="M107" s="4"/>
      <c r="O107" s="4"/>
    </row>
    <row r="108" spans="5:15">
      <c r="E108" s="4"/>
      <c r="G108" s="4"/>
      <c r="I108" s="4"/>
      <c r="K108" s="4"/>
      <c r="M108" s="4"/>
      <c r="O108" s="4"/>
    </row>
    <row r="109" spans="5:15">
      <c r="E109" s="4"/>
      <c r="G109" s="4"/>
      <c r="I109" s="4"/>
      <c r="K109" s="4"/>
      <c r="M109" s="4"/>
      <c r="O109" s="4"/>
    </row>
    <row r="110" spans="5:15">
      <c r="E110" s="4"/>
      <c r="G110" s="4"/>
      <c r="I110" s="4"/>
      <c r="K110" s="4"/>
      <c r="M110" s="4"/>
      <c r="O110" s="4"/>
    </row>
    <row r="111" spans="5:15">
      <c r="E111" s="4"/>
      <c r="G111" s="4"/>
      <c r="I111" s="4"/>
      <c r="K111" s="4"/>
      <c r="M111" s="4"/>
      <c r="O111" s="4"/>
    </row>
    <row r="112" spans="5:15">
      <c r="E112" s="4"/>
      <c r="G112" s="4"/>
      <c r="I112" s="4"/>
      <c r="K112" s="4"/>
      <c r="M112" s="4"/>
      <c r="O112" s="4"/>
    </row>
    <row r="113" spans="5:15">
      <c r="E113" s="4"/>
      <c r="G113" s="4"/>
      <c r="I113" s="4"/>
      <c r="K113" s="4"/>
      <c r="M113" s="4"/>
      <c r="O113" s="4"/>
    </row>
    <row r="114" spans="5:15">
      <c r="E114" s="4"/>
      <c r="G114" s="4"/>
      <c r="I114" s="4"/>
      <c r="K114" s="4"/>
      <c r="M114" s="4"/>
      <c r="O114" s="4"/>
    </row>
    <row r="115" spans="5:15">
      <c r="E115" s="4"/>
      <c r="G115" s="4"/>
      <c r="I115" s="4"/>
      <c r="K115" s="4"/>
      <c r="M115" s="4"/>
      <c r="O115" s="4"/>
    </row>
    <row r="116" spans="5:15">
      <c r="E116" s="4"/>
      <c r="G116" s="4"/>
      <c r="I116" s="4"/>
      <c r="K116" s="4"/>
      <c r="M116" s="4"/>
      <c r="O116" s="4"/>
    </row>
    <row r="117" spans="5:15">
      <c r="E117" s="4"/>
      <c r="G117" s="4"/>
      <c r="I117" s="4"/>
      <c r="K117" s="4"/>
      <c r="M117" s="4"/>
      <c r="O117" s="4"/>
    </row>
    <row r="118" spans="5:15">
      <c r="E118" s="4"/>
      <c r="G118" s="4"/>
      <c r="I118" s="4"/>
      <c r="K118" s="4"/>
      <c r="M118" s="4"/>
      <c r="O118" s="4"/>
    </row>
    <row r="119" spans="5:15">
      <c r="E119" s="4"/>
      <c r="G119" s="4"/>
      <c r="I119" s="4"/>
      <c r="K119" s="4"/>
      <c r="M119" s="4"/>
      <c r="O119" s="4"/>
    </row>
    <row r="120" spans="5:15">
      <c r="E120" s="4"/>
      <c r="G120" s="4"/>
      <c r="I120" s="4"/>
      <c r="K120" s="4"/>
      <c r="M120" s="4"/>
      <c r="O120" s="4"/>
    </row>
    <row r="121" spans="5:15">
      <c r="E121" s="4"/>
      <c r="G121" s="4"/>
      <c r="I121" s="4"/>
      <c r="K121" s="4"/>
      <c r="M121" s="4"/>
      <c r="O121" s="4"/>
    </row>
    <row r="122" spans="5:15">
      <c r="E122" s="4"/>
      <c r="G122" s="4"/>
      <c r="I122" s="4"/>
      <c r="K122" s="4"/>
      <c r="M122" s="4"/>
      <c r="O122" s="4"/>
    </row>
    <row r="123" spans="5:15">
      <c r="E123" s="4"/>
      <c r="G123" s="4"/>
      <c r="I123" s="4"/>
      <c r="K123" s="4"/>
      <c r="M123" s="4"/>
      <c r="O123" s="4"/>
    </row>
    <row r="124" spans="5:15">
      <c r="E124" s="4"/>
      <c r="G124" s="4"/>
      <c r="I124" s="4"/>
      <c r="K124" s="4"/>
      <c r="M124" s="4"/>
      <c r="O124" s="4"/>
    </row>
    <row r="125" spans="5:15">
      <c r="E125" s="4"/>
      <c r="G125" s="4"/>
      <c r="I125" s="4"/>
      <c r="K125" s="4"/>
      <c r="M125" s="4"/>
      <c r="O125" s="4"/>
    </row>
    <row r="126" spans="5:15">
      <c r="E126" s="4"/>
      <c r="G126" s="4"/>
      <c r="I126" s="4"/>
      <c r="K126" s="4"/>
      <c r="M126" s="4"/>
      <c r="O126" s="4"/>
    </row>
    <row r="127" spans="5:15">
      <c r="E127" s="4"/>
      <c r="G127" s="4"/>
      <c r="I127" s="4"/>
      <c r="K127" s="4"/>
      <c r="M127" s="4"/>
      <c r="O127" s="4"/>
    </row>
    <row r="128" spans="5:15">
      <c r="E128" s="4"/>
      <c r="G128" s="4"/>
      <c r="I128" s="4"/>
      <c r="K128" s="4"/>
      <c r="M128" s="4"/>
      <c r="O128" s="4"/>
    </row>
    <row r="129" spans="5:15">
      <c r="E129" s="4"/>
      <c r="G129" s="4"/>
      <c r="I129" s="4"/>
      <c r="K129" s="4"/>
      <c r="M129" s="4"/>
      <c r="O129" s="4"/>
    </row>
    <row r="130" spans="5:15">
      <c r="E130" s="4"/>
      <c r="G130" s="4"/>
      <c r="I130" s="4"/>
      <c r="K130" s="4"/>
      <c r="M130" s="4"/>
      <c r="O130" s="4"/>
    </row>
    <row r="131" spans="5:15">
      <c r="E131" s="4"/>
      <c r="G131" s="4"/>
      <c r="I131" s="4"/>
      <c r="K131" s="4"/>
      <c r="M131" s="4"/>
      <c r="O131" s="4"/>
    </row>
    <row r="132" spans="5:15">
      <c r="E132" s="4"/>
      <c r="G132" s="4"/>
      <c r="I132" s="4"/>
      <c r="K132" s="4"/>
      <c r="M132" s="4"/>
      <c r="O132" s="4"/>
    </row>
    <row r="133" spans="5:15">
      <c r="E133" s="4"/>
      <c r="G133" s="4"/>
      <c r="I133" s="4"/>
      <c r="K133" s="4"/>
      <c r="M133" s="4"/>
      <c r="O133" s="4"/>
    </row>
    <row r="134" spans="5:15">
      <c r="E134" s="4"/>
      <c r="G134" s="4"/>
      <c r="I134" s="4"/>
      <c r="K134" s="4"/>
      <c r="M134" s="4"/>
      <c r="O134" s="4"/>
    </row>
    <row r="135" spans="5:15">
      <c r="E135" s="4"/>
      <c r="G135" s="4"/>
      <c r="I135" s="4"/>
      <c r="K135" s="4"/>
      <c r="M135" s="4"/>
      <c r="O135" s="4"/>
    </row>
    <row r="136" spans="5:15">
      <c r="E136" s="4"/>
      <c r="G136" s="4"/>
      <c r="I136" s="4"/>
      <c r="K136" s="4"/>
      <c r="M136" s="4"/>
      <c r="O136" s="4"/>
    </row>
    <row r="137" spans="5:15">
      <c r="E137" s="4"/>
      <c r="G137" s="4"/>
      <c r="I137" s="4"/>
      <c r="K137" s="4"/>
      <c r="M137" s="4"/>
      <c r="O137" s="4"/>
    </row>
    <row r="138" spans="5:15">
      <c r="E138" s="4"/>
      <c r="G138" s="4"/>
      <c r="I138" s="4"/>
      <c r="K138" s="4"/>
      <c r="M138" s="4"/>
      <c r="O138" s="4"/>
    </row>
    <row r="139" spans="5:15">
      <c r="E139" s="4"/>
      <c r="G139" s="4"/>
      <c r="I139" s="4"/>
      <c r="K139" s="4"/>
      <c r="M139" s="4"/>
      <c r="O139" s="4"/>
    </row>
    <row r="140" spans="5:15">
      <c r="E140" s="4"/>
      <c r="G140" s="4"/>
      <c r="I140" s="4"/>
      <c r="K140" s="4"/>
      <c r="M140" s="4"/>
      <c r="O140" s="4"/>
    </row>
    <row r="141" spans="5:15">
      <c r="E141" s="4"/>
      <c r="G141" s="4"/>
      <c r="I141" s="4"/>
      <c r="K141" s="4"/>
      <c r="M141" s="4"/>
      <c r="O141" s="4"/>
    </row>
    <row r="142" spans="5:15">
      <c r="E142" s="4"/>
      <c r="G142" s="4"/>
      <c r="I142" s="4"/>
      <c r="K142" s="4"/>
      <c r="M142" s="4"/>
      <c r="O142" s="4"/>
    </row>
    <row r="143" spans="5:15">
      <c r="E143" s="4"/>
      <c r="G143" s="4"/>
      <c r="I143" s="4"/>
      <c r="K143" s="4"/>
      <c r="M143" s="4"/>
      <c r="O143" s="4"/>
    </row>
    <row r="144" spans="5:15">
      <c r="E144" s="4"/>
      <c r="G144" s="4"/>
      <c r="I144" s="4"/>
      <c r="K144" s="4"/>
      <c r="M144" s="4"/>
      <c r="O144" s="4"/>
    </row>
  </sheetData>
  <mergeCells count="19">
    <mergeCell ref="B6:C6"/>
    <mergeCell ref="I6:J6"/>
    <mergeCell ref="B10:C10"/>
    <mergeCell ref="B7:C7"/>
    <mergeCell ref="I7:J7"/>
    <mergeCell ref="B8:C8"/>
    <mergeCell ref="B9:C9"/>
    <mergeCell ref="B3:C3"/>
    <mergeCell ref="I3:J3"/>
    <mergeCell ref="B4:C4"/>
    <mergeCell ref="I4:J4"/>
    <mergeCell ref="B5:C5"/>
    <mergeCell ref="I5:J5"/>
    <mergeCell ref="W14:Y14"/>
    <mergeCell ref="Z14:AB14"/>
    <mergeCell ref="B14:H14"/>
    <mergeCell ref="I14:O14"/>
    <mergeCell ref="P14:S14"/>
    <mergeCell ref="T14:V1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44"/>
  <sheetViews>
    <sheetView workbookViewId="0">
      <selection activeCell="R7" sqref="R7"/>
    </sheetView>
  </sheetViews>
  <sheetFormatPr defaultRowHeight="12.75"/>
  <cols>
    <col min="1" max="1" width="10.42578125" customWidth="1"/>
    <col min="3" max="3" width="11.42578125" style="4" customWidth="1"/>
    <col min="4" max="4" width="10" customWidth="1"/>
    <col min="5" max="5" width="10.42578125" customWidth="1"/>
    <col min="6" max="6" width="8.7109375" customWidth="1"/>
    <col min="7" max="7" width="8.28515625" customWidth="1"/>
    <col min="9" max="9" width="11.85546875" customWidth="1"/>
    <col min="11" max="11" width="9.28515625" customWidth="1"/>
    <col min="15" max="15" width="7.5703125" customWidth="1"/>
  </cols>
  <sheetData>
    <row r="1" spans="1:16" ht="13.5" thickBot="1"/>
    <row r="2" spans="1:16" ht="15.75">
      <c r="B2" s="41" t="s">
        <v>25</v>
      </c>
      <c r="C2" s="42"/>
      <c r="D2" s="43"/>
      <c r="E2" s="44" t="s">
        <v>28</v>
      </c>
      <c r="F2" s="42"/>
      <c r="G2" s="44" t="s">
        <v>29</v>
      </c>
      <c r="H2" s="42"/>
      <c r="I2" s="44" t="s">
        <v>30</v>
      </c>
      <c r="J2" s="42"/>
      <c r="K2" s="45"/>
    </row>
    <row r="3" spans="1:16" ht="18.75">
      <c r="B3" s="146" t="s">
        <v>9</v>
      </c>
      <c r="C3" s="147"/>
      <c r="D3" s="46">
        <f>'Hesaplama Tablosu-pi_c'!D3</f>
        <v>390</v>
      </c>
      <c r="E3" s="47" t="s">
        <v>14</v>
      </c>
      <c r="F3" s="46">
        <f>'Hesaplama Tablosu-pi_c'!F3</f>
        <v>3000</v>
      </c>
      <c r="G3" s="48" t="s">
        <v>13</v>
      </c>
      <c r="H3" s="49" t="str">
        <f>'Hesaplama Tablosu-pi_c'!H3</f>
        <v>değişken</v>
      </c>
      <c r="I3" s="144" t="s">
        <v>12</v>
      </c>
      <c r="J3" s="148"/>
      <c r="K3" s="50">
        <f>'Hesaplama Tablosu-pi_c'!K3</f>
        <v>32.173999999999999</v>
      </c>
    </row>
    <row r="4" spans="1:16" ht="18.75">
      <c r="B4" s="146" t="s">
        <v>8</v>
      </c>
      <c r="C4" s="149"/>
      <c r="D4" s="51">
        <f>'Hesaplama Tablosu-pi_c'!D4</f>
        <v>19398.95</v>
      </c>
      <c r="E4" s="52"/>
      <c r="F4" s="53"/>
      <c r="G4" s="54" t="s">
        <v>7</v>
      </c>
      <c r="H4" s="46">
        <f>'Hesaplama Tablosu-pi_c'!H4</f>
        <v>1</v>
      </c>
      <c r="I4" s="150" t="s">
        <v>16</v>
      </c>
      <c r="J4" s="140"/>
      <c r="K4" s="55">
        <f>'Hesaplama Tablosu-pi_c'!K4</f>
        <v>967.99999657024796</v>
      </c>
    </row>
    <row r="5" spans="1:16" ht="17.25">
      <c r="B5" s="143" t="s">
        <v>10</v>
      </c>
      <c r="C5" s="144"/>
      <c r="D5" s="56">
        <f>'Hesaplama Tablosu-pi_c'!D5</f>
        <v>0.24</v>
      </c>
      <c r="E5" s="52"/>
      <c r="F5" s="53"/>
      <c r="G5" s="53"/>
      <c r="H5" s="53"/>
      <c r="I5" s="145" t="s">
        <v>4</v>
      </c>
      <c r="J5" s="140"/>
      <c r="K5" s="55">
        <f>'Hesaplama Tablosu-pi_c'!K5</f>
        <v>7.6923076923076925</v>
      </c>
    </row>
    <row r="6" spans="1:16" ht="15.75">
      <c r="B6" s="143" t="s">
        <v>11</v>
      </c>
      <c r="C6" s="144"/>
      <c r="D6" s="51">
        <f>'Hesaplama Tablosu-pi_c'!D6</f>
        <v>18400</v>
      </c>
      <c r="E6" s="52"/>
      <c r="F6" s="53"/>
      <c r="G6" s="53"/>
      <c r="H6" s="53"/>
      <c r="I6" s="139" t="s">
        <v>19</v>
      </c>
      <c r="J6" s="140"/>
      <c r="K6" s="55">
        <f>'Hesaplama Tablosu-pi_c'!K6</f>
        <v>0.28571428571428564</v>
      </c>
    </row>
    <row r="7" spans="1:16" ht="17.25">
      <c r="B7" s="137" t="s">
        <v>1</v>
      </c>
      <c r="C7" s="138"/>
      <c r="D7" s="57" t="str">
        <f>'Hesaplama Tablosu-pi_c'!D7</f>
        <v>değişken</v>
      </c>
      <c r="E7" s="52"/>
      <c r="F7" s="53"/>
      <c r="G7" s="53"/>
      <c r="H7" s="53"/>
      <c r="I7" s="139" t="s">
        <v>20</v>
      </c>
      <c r="J7" s="140"/>
      <c r="K7" s="55">
        <f>'Hesaplama Tablosu-pi_c'!K7</f>
        <v>0.19999999999999996</v>
      </c>
    </row>
    <row r="8" spans="1:16" ht="15.75">
      <c r="B8" s="141" t="s">
        <v>0</v>
      </c>
      <c r="C8" s="142"/>
      <c r="D8" s="51">
        <f>'Hesaplama Tablosu-pi_c'!D8</f>
        <v>1.4</v>
      </c>
      <c r="E8" s="52"/>
      <c r="F8" s="53"/>
      <c r="G8" s="53"/>
      <c r="H8" s="53"/>
      <c r="I8" s="107"/>
      <c r="J8" s="108"/>
      <c r="K8" s="109"/>
    </row>
    <row r="9" spans="1:16" ht="15.75">
      <c r="B9" s="143" t="s">
        <v>27</v>
      </c>
      <c r="C9" s="144"/>
      <c r="D9" s="51">
        <f>'Hesaplama Tablosu-pi_c'!D9</f>
        <v>53.34</v>
      </c>
      <c r="E9" s="52"/>
      <c r="F9" s="53"/>
      <c r="G9" s="53"/>
      <c r="H9" s="53"/>
      <c r="I9" s="107"/>
      <c r="J9" s="108"/>
      <c r="K9" s="109"/>
    </row>
    <row r="10" spans="1:16" ht="16.5" thickBot="1">
      <c r="B10" s="135" t="s">
        <v>15</v>
      </c>
      <c r="C10" s="136"/>
      <c r="D10" s="58">
        <f>'Hesaplama Tablosu-pi_c'!D10</f>
        <v>6.8571428571428547E-2</v>
      </c>
      <c r="E10" s="59"/>
      <c r="F10" s="60"/>
      <c r="G10" s="60"/>
      <c r="H10" s="60"/>
      <c r="I10" s="60"/>
      <c r="J10" s="60"/>
      <c r="K10" s="61"/>
    </row>
    <row r="11" spans="1:16" ht="13.5" thickBot="1"/>
    <row r="12" spans="1:16" ht="36" customHeight="1">
      <c r="A12" s="92" t="s">
        <v>22</v>
      </c>
      <c r="B12" s="94"/>
      <c r="C12" s="95"/>
      <c r="D12" s="87">
        <f>'Hesaplama Tablosu-pi_c'!B12</f>
        <v>0</v>
      </c>
      <c r="E12" s="87"/>
      <c r="F12" s="87">
        <f>'Hesaplama Tablosu-pi_c'!C12</f>
        <v>0.5</v>
      </c>
      <c r="G12" s="87"/>
      <c r="H12" s="87">
        <f>'Hesaplama Tablosu-pi_c'!D12</f>
        <v>1</v>
      </c>
      <c r="I12" s="87"/>
      <c r="J12" s="87">
        <f>'Hesaplama Tablosu-pi_c'!E12</f>
        <v>1.5</v>
      </c>
      <c r="K12" s="87"/>
      <c r="L12" s="87">
        <f>'Hesaplama Tablosu-pi_c'!F12</f>
        <v>2</v>
      </c>
      <c r="M12" s="87"/>
      <c r="N12" s="87">
        <f>'Hesaplama Tablosu-pi_c'!G12</f>
        <v>2.5</v>
      </c>
      <c r="O12" s="87"/>
      <c r="P12" s="88">
        <f>'Hesaplama Tablosu-pi_c'!H12</f>
        <v>3</v>
      </c>
    </row>
    <row r="13" spans="1:16" ht="18.75" customHeight="1" thickBot="1">
      <c r="A13" s="93" t="s">
        <v>23</v>
      </c>
      <c r="B13" s="96"/>
      <c r="C13" s="97"/>
      <c r="D13" s="89">
        <f>1+$K$7*D$12*D$12</f>
        <v>1</v>
      </c>
      <c r="E13" s="89"/>
      <c r="F13" s="89">
        <f>1+$K$7*F$12*F$12</f>
        <v>1.05</v>
      </c>
      <c r="G13" s="89"/>
      <c r="H13" s="89">
        <f>1+$K$7*H$12*H$12</f>
        <v>1.2</v>
      </c>
      <c r="I13" s="89"/>
      <c r="J13" s="89">
        <f>1+$K$7*J$12*J$12</f>
        <v>1.45</v>
      </c>
      <c r="K13" s="89"/>
      <c r="L13" s="89">
        <f>1+$K$7*L$12*L$12</f>
        <v>1.7999999999999998</v>
      </c>
      <c r="M13" s="89"/>
      <c r="N13" s="89">
        <f>1+$K$7*N$12*N$12</f>
        <v>2.25</v>
      </c>
      <c r="O13" s="89"/>
      <c r="P13" s="90">
        <f>1+$K$7*P$12*P$12</f>
        <v>2.8</v>
      </c>
    </row>
    <row r="14" spans="1:16" ht="19.5" thickBot="1">
      <c r="A14" s="27" t="s">
        <v>21</v>
      </c>
      <c r="B14" s="28" t="s">
        <v>24</v>
      </c>
      <c r="C14" s="29" t="s">
        <v>18</v>
      </c>
      <c r="D14" s="36" t="s">
        <v>31</v>
      </c>
      <c r="E14" s="32" t="s">
        <v>18</v>
      </c>
      <c r="F14" s="36" t="s">
        <v>31</v>
      </c>
      <c r="G14" s="32" t="s">
        <v>18</v>
      </c>
      <c r="H14" s="36" t="s">
        <v>31</v>
      </c>
      <c r="I14" s="32" t="s">
        <v>18</v>
      </c>
      <c r="J14" s="36" t="s">
        <v>31</v>
      </c>
      <c r="K14" s="32" t="s">
        <v>18</v>
      </c>
      <c r="L14" s="36" t="s">
        <v>31</v>
      </c>
      <c r="M14" s="32" t="s">
        <v>18</v>
      </c>
      <c r="N14" s="36" t="s">
        <v>31</v>
      </c>
      <c r="O14" s="32" t="s">
        <v>18</v>
      </c>
      <c r="P14" s="30" t="s">
        <v>31</v>
      </c>
    </row>
    <row r="15" spans="1:16">
      <c r="A15" s="91">
        <f>'Hesaplama Tablosu-pi_c'!A15</f>
        <v>1</v>
      </c>
      <c r="B15" s="25">
        <f t="shared" ref="B15:B46" si="0">$A15^$K$6</f>
        <v>1</v>
      </c>
      <c r="C15" s="39">
        <f t="shared" ref="C15:C46" si="1">1-D$13/$K$5*($B15-1)</f>
        <v>1</v>
      </c>
      <c r="D15" s="40">
        <f>SQRT(1/$K$7*$K$5/(D$13*$B15)*($B15*D$13*C15-1))</f>
        <v>0</v>
      </c>
      <c r="E15" s="33">
        <f t="shared" ref="E15:E46" si="2">1-F$13/$K$5*($B15-1)</f>
        <v>1</v>
      </c>
      <c r="F15" s="40">
        <f>SQRT(1/$K$7*$K$5/(F$13*$B15)*($B15*F$13*E15-1))</f>
        <v>1.3533299049019176</v>
      </c>
      <c r="G15" s="33">
        <f t="shared" ref="G15:G46" si="3">1-H$13/$K$5*($B15-1)</f>
        <v>1</v>
      </c>
      <c r="H15" s="40">
        <f t="shared" ref="H15:P17" si="4">SQRT(1/$K$7*$K$5/(H$13*$B15)*($B15*H$13*G15-1))</f>
        <v>2.5318484177091665</v>
      </c>
      <c r="I15" s="33">
        <f t="shared" ref="I15:I46" si="5">1-J$13/$K$5*($B15-1)</f>
        <v>1</v>
      </c>
      <c r="J15" s="40">
        <f t="shared" si="4"/>
        <v>3.4549007977865909</v>
      </c>
      <c r="K15" s="33">
        <f t="shared" ref="K15:K46" si="6">1-L$13/$K$5*($B15-1)</f>
        <v>1</v>
      </c>
      <c r="L15" s="40">
        <f t="shared" si="4"/>
        <v>4.1344911529736148</v>
      </c>
      <c r="M15" s="33">
        <f t="shared" ref="M15:M46" si="7">1-N$13/$K$5*($B15-1)</f>
        <v>1</v>
      </c>
      <c r="N15" s="40">
        <f t="shared" si="4"/>
        <v>4.6225016352102433</v>
      </c>
      <c r="O15" s="33">
        <f t="shared" ref="O15:O46" si="8">1-P$13/$K$5*($B15-1)</f>
        <v>1</v>
      </c>
      <c r="P15" s="11">
        <f t="shared" si="4"/>
        <v>4.9724515809884693</v>
      </c>
    </row>
    <row r="16" spans="1:16">
      <c r="A16" s="91">
        <f>'Hesaplama Tablosu-pi_c'!A16</f>
        <v>1.5</v>
      </c>
      <c r="B16" s="22">
        <f t="shared" si="0"/>
        <v>1.1228242619935507</v>
      </c>
      <c r="C16" s="19">
        <f t="shared" si="1"/>
        <v>0.9840328459408384</v>
      </c>
      <c r="D16" s="37">
        <f>SQRT(1/$K$7*$K$5/(D$13*$B16)*($B16*D$13*C16-1))</f>
        <v>1.8955567910505979</v>
      </c>
      <c r="E16" s="34">
        <f t="shared" si="2"/>
        <v>0.98323448823788029</v>
      </c>
      <c r="F16" s="37">
        <f>SQRT(1/$K$7*$K$5/(F$13*$B16)*($B16*F$13*E16-1))</f>
        <v>2.2789439987484745</v>
      </c>
      <c r="G16" s="34">
        <f t="shared" si="3"/>
        <v>0.98083941512900608</v>
      </c>
      <c r="H16" s="37">
        <f t="shared" si="4"/>
        <v>3.0297455701785587</v>
      </c>
      <c r="I16" s="34">
        <f t="shared" si="5"/>
        <v>0.97684762661421565</v>
      </c>
      <c r="J16" s="37">
        <f t="shared" si="4"/>
        <v>3.7346244894141165</v>
      </c>
      <c r="K16" s="34">
        <f t="shared" si="6"/>
        <v>0.97125912269350911</v>
      </c>
      <c r="L16" s="37">
        <f t="shared" si="4"/>
        <v>4.2808835136245884</v>
      </c>
      <c r="M16" s="34">
        <f t="shared" si="7"/>
        <v>0.96407390336688648</v>
      </c>
      <c r="N16" s="37">
        <f t="shared" si="4"/>
        <v>4.6750016424608942</v>
      </c>
      <c r="O16" s="34">
        <f t="shared" si="8"/>
        <v>0.95529196863434751</v>
      </c>
      <c r="P16" s="26">
        <f t="shared" si="4"/>
        <v>4.9505885299011183</v>
      </c>
    </row>
    <row r="17" spans="1:25" s="2" customFormat="1" ht="15.75">
      <c r="A17" s="91">
        <f>'Hesaplama Tablosu-pi_c'!A17</f>
        <v>2</v>
      </c>
      <c r="B17" s="22">
        <f t="shared" si="0"/>
        <v>1.2190136542044754</v>
      </c>
      <c r="C17" s="19">
        <f t="shared" si="1"/>
        <v>0.97152822495341817</v>
      </c>
      <c r="D17" s="37">
        <f>SQRT(1/$K$7*$K$5/(D$13*$B17)*($B17*D$13*C17-1))</f>
        <v>2.4114539896229559</v>
      </c>
      <c r="E17" s="34">
        <f t="shared" si="2"/>
        <v>0.97010463620108911</v>
      </c>
      <c r="F17" s="37">
        <f t="shared" ref="F17:H32" si="9">SQRT(1/$K$7*$K$5/(F$13*$B17)*($B17*F$13*E17-1))</f>
        <v>2.6949587450443557</v>
      </c>
      <c r="G17" s="34">
        <f t="shared" si="3"/>
        <v>0.96583386994410181</v>
      </c>
      <c r="H17" s="37">
        <f t="shared" si="4"/>
        <v>3.294640597132247</v>
      </c>
      <c r="I17" s="34">
        <f t="shared" si="5"/>
        <v>0.95871592618245638</v>
      </c>
      <c r="J17" s="37">
        <f t="shared" si="4"/>
        <v>3.8876896678830417</v>
      </c>
      <c r="K17" s="34">
        <f t="shared" si="6"/>
        <v>0.94875080491615282</v>
      </c>
      <c r="L17" s="37">
        <f t="shared" si="4"/>
        <v>4.3545243512548799</v>
      </c>
      <c r="M17" s="34">
        <f t="shared" si="7"/>
        <v>0.93593850614519092</v>
      </c>
      <c r="N17" s="37">
        <f t="shared" si="4"/>
        <v>4.6877295414002882</v>
      </c>
      <c r="O17" s="34">
        <f t="shared" si="8"/>
        <v>0.920279029869571</v>
      </c>
      <c r="P17" s="26">
        <f t="shared" si="4"/>
        <v>4.9119247246240541</v>
      </c>
      <c r="Q17" s="3"/>
      <c r="R17" s="3"/>
      <c r="S17" s="3"/>
      <c r="T17" s="3"/>
      <c r="U17" s="3"/>
      <c r="V17" s="3"/>
      <c r="W17" s="3"/>
      <c r="X17" s="1"/>
      <c r="Y17" s="1"/>
    </row>
    <row r="18" spans="1:25">
      <c r="A18" s="91">
        <f>'Hesaplama Tablosu-pi_c'!A18</f>
        <v>2.5</v>
      </c>
      <c r="B18" s="22">
        <f t="shared" si="0"/>
        <v>1.2992632226094094</v>
      </c>
      <c r="C18" s="19">
        <f t="shared" si="1"/>
        <v>0.96109578106077675</v>
      </c>
      <c r="D18" s="37">
        <f t="shared" ref="D18:D81" si="10">SQRT(1/$K$7*$K$5/(D$13*$B18)*($B18*D$13*C18-1))</f>
        <v>2.7134196537698445</v>
      </c>
      <c r="E18" s="34">
        <f t="shared" si="2"/>
        <v>0.95915057011381566</v>
      </c>
      <c r="F18" s="37">
        <f t="shared" si="9"/>
        <v>2.9491485032534346</v>
      </c>
      <c r="G18" s="34">
        <f t="shared" si="3"/>
        <v>0.95331493727293215</v>
      </c>
      <c r="H18" s="37">
        <f t="shared" si="9"/>
        <v>3.4636896055159947</v>
      </c>
      <c r="I18" s="34">
        <f t="shared" si="5"/>
        <v>0.94358888253812634</v>
      </c>
      <c r="J18" s="37">
        <f t="shared" ref="J18:J49" si="11">SQRT(1/$K$7*$K$5/(J$13*$B18)*($B18*J$13*I18-1))</f>
        <v>3.9845087968386279</v>
      </c>
      <c r="K18" s="34">
        <f t="shared" si="6"/>
        <v>0.92997240590939823</v>
      </c>
      <c r="L18" s="37">
        <f t="shared" ref="L18:L49" si="12">SQRT(1/$K$7*$K$5/(L$13*$B18)*($B18*L$13*K18-1))</f>
        <v>4.3957131195865671</v>
      </c>
      <c r="M18" s="34">
        <f t="shared" si="7"/>
        <v>0.91246550738674781</v>
      </c>
      <c r="N18" s="37">
        <f t="shared" ref="N18:N49" si="13">SQRT(1/$K$7*$K$5/(N$13*$B18)*($B18*N$13*M18-1))</f>
        <v>4.6838154003444634</v>
      </c>
      <c r="O18" s="34">
        <f t="shared" si="8"/>
        <v>0.89106818697017498</v>
      </c>
      <c r="P18" s="26">
        <f t="shared" ref="P18:P49" si="14">SQRT(1/$K$7*$K$5/(P$13*$B18)*($B18*P$13*O18-1))</f>
        <v>4.868213710056577</v>
      </c>
    </row>
    <row r="19" spans="1:25">
      <c r="A19" s="91">
        <f>'Hesaplama Tablosu-pi_c'!A19</f>
        <v>3</v>
      </c>
      <c r="B19" s="22">
        <f t="shared" si="0"/>
        <v>1.3687381066422015</v>
      </c>
      <c r="C19" s="19">
        <f t="shared" si="1"/>
        <v>0.95206404613651374</v>
      </c>
      <c r="D19" s="37">
        <f t="shared" si="10"/>
        <v>2.9185355290550796</v>
      </c>
      <c r="E19" s="34">
        <f t="shared" si="2"/>
        <v>0.9496672484433395</v>
      </c>
      <c r="F19" s="37">
        <f t="shared" si="9"/>
        <v>3.1247016280841944</v>
      </c>
      <c r="G19" s="34">
        <f t="shared" si="3"/>
        <v>0.94247685536381653</v>
      </c>
      <c r="H19" s="37">
        <f t="shared" si="9"/>
        <v>3.5822401617855997</v>
      </c>
      <c r="I19" s="34">
        <f t="shared" si="5"/>
        <v>0.93049286689794497</v>
      </c>
      <c r="J19" s="37">
        <f t="shared" si="11"/>
        <v>4.0507873333621065</v>
      </c>
      <c r="K19" s="34">
        <f t="shared" si="6"/>
        <v>0.91371528304572491</v>
      </c>
      <c r="L19" s="37">
        <f t="shared" si="12"/>
        <v>4.4194779486316742</v>
      </c>
      <c r="M19" s="34">
        <f t="shared" si="7"/>
        <v>0.89214410380715603</v>
      </c>
      <c r="N19" s="37">
        <f t="shared" si="13"/>
        <v>4.671653522165367</v>
      </c>
      <c r="O19" s="34">
        <f t="shared" si="8"/>
        <v>0.86577932918223865</v>
      </c>
      <c r="P19" s="26">
        <f t="shared" si="14"/>
        <v>4.8232241594321072</v>
      </c>
    </row>
    <row r="20" spans="1:25">
      <c r="A20" s="91">
        <f>'Hesaplama Tablosu-pi_c'!A20</f>
        <v>3.5</v>
      </c>
      <c r="B20" s="22">
        <f t="shared" si="0"/>
        <v>1.4303687479263856</v>
      </c>
      <c r="C20" s="19">
        <f t="shared" si="1"/>
        <v>0.94405206276956988</v>
      </c>
      <c r="D20" s="37">
        <f t="shared" si="10"/>
        <v>3.0692747992955511</v>
      </c>
      <c r="E20" s="34">
        <f t="shared" si="2"/>
        <v>0.9412546659080484</v>
      </c>
      <c r="F20" s="37">
        <f t="shared" si="9"/>
        <v>3.2547343880152422</v>
      </c>
      <c r="G20" s="34">
        <f t="shared" si="3"/>
        <v>0.93286247532348388</v>
      </c>
      <c r="H20" s="37">
        <f t="shared" si="9"/>
        <v>3.670370580797484</v>
      </c>
      <c r="I20" s="34">
        <f t="shared" si="5"/>
        <v>0.91887549101587629</v>
      </c>
      <c r="J20" s="37">
        <f t="shared" si="11"/>
        <v>4.0984212585637758</v>
      </c>
      <c r="K20" s="34">
        <f t="shared" si="6"/>
        <v>0.89929371298522576</v>
      </c>
      <c r="L20" s="37">
        <f t="shared" si="12"/>
        <v>4.4328037644892424</v>
      </c>
      <c r="M20" s="34">
        <f t="shared" si="7"/>
        <v>0.87411714123153228</v>
      </c>
      <c r="N20" s="37">
        <f t="shared" si="13"/>
        <v>4.6550095203749944</v>
      </c>
      <c r="O20" s="34">
        <f t="shared" si="8"/>
        <v>0.84334577575479563</v>
      </c>
      <c r="P20" s="26">
        <f t="shared" si="14"/>
        <v>4.7783965423738719</v>
      </c>
    </row>
    <row r="21" spans="1:25">
      <c r="A21" s="91">
        <f>'Hesaplama Tablosu-pi_c'!A21</f>
        <v>4</v>
      </c>
      <c r="B21" s="22">
        <f t="shared" si="0"/>
        <v>1.4859942891369482</v>
      </c>
      <c r="C21" s="19">
        <f t="shared" si="1"/>
        <v>0.93682074241219671</v>
      </c>
      <c r="D21" s="37">
        <f t="shared" si="10"/>
        <v>3.185729273446352</v>
      </c>
      <c r="E21" s="34">
        <f t="shared" si="2"/>
        <v>0.9336617795328066</v>
      </c>
      <c r="F21" s="37">
        <f t="shared" si="9"/>
        <v>3.3555747295092688</v>
      </c>
      <c r="G21" s="34">
        <f t="shared" si="3"/>
        <v>0.92418489089463607</v>
      </c>
      <c r="H21" s="37">
        <f t="shared" si="9"/>
        <v>3.7385370645814819</v>
      </c>
      <c r="I21" s="34">
        <f t="shared" si="5"/>
        <v>0.90839007649768522</v>
      </c>
      <c r="J21" s="37">
        <f t="shared" si="11"/>
        <v>4.1337567277834699</v>
      </c>
      <c r="K21" s="34">
        <f t="shared" si="6"/>
        <v>0.88627733634195416</v>
      </c>
      <c r="L21" s="37">
        <f t="shared" si="12"/>
        <v>4.4394047232702754</v>
      </c>
      <c r="M21" s="34">
        <f t="shared" si="7"/>
        <v>0.85784667042744267</v>
      </c>
      <c r="N21" s="37">
        <f t="shared" si="13"/>
        <v>4.6358043809999785</v>
      </c>
      <c r="O21" s="34">
        <f t="shared" si="8"/>
        <v>0.82309807875415086</v>
      </c>
      <c r="P21" s="26">
        <f t="shared" si="14"/>
        <v>4.7343213250980423</v>
      </c>
    </row>
    <row r="22" spans="1:25">
      <c r="A22" s="91">
        <f>'Hesaplama Tablosu-pi_c'!A22</f>
        <v>4.5</v>
      </c>
      <c r="B22" s="22">
        <f t="shared" si="0"/>
        <v>1.53685235445298</v>
      </c>
      <c r="C22" s="19">
        <f t="shared" si="1"/>
        <v>0.93020919392111256</v>
      </c>
      <c r="D22" s="37">
        <f t="shared" si="10"/>
        <v>3.2788870168374973</v>
      </c>
      <c r="E22" s="34">
        <f t="shared" si="2"/>
        <v>0.92671965361716824</v>
      </c>
      <c r="F22" s="37">
        <f t="shared" si="9"/>
        <v>3.4363657658588855</v>
      </c>
      <c r="G22" s="34">
        <f t="shared" si="3"/>
        <v>0.91625103270533514</v>
      </c>
      <c r="H22" s="37">
        <f t="shared" si="9"/>
        <v>3.7927927904663949</v>
      </c>
      <c r="I22" s="34">
        <f t="shared" si="5"/>
        <v>0.89880333118561329</v>
      </c>
      <c r="J22" s="37">
        <f t="shared" si="11"/>
        <v>4.160520008360673</v>
      </c>
      <c r="K22" s="34">
        <f t="shared" si="6"/>
        <v>0.87437654905800266</v>
      </c>
      <c r="L22" s="37">
        <f t="shared" si="12"/>
        <v>4.4414452395427739</v>
      </c>
      <c r="M22" s="34">
        <f t="shared" si="7"/>
        <v>0.84297068632250338</v>
      </c>
      <c r="N22" s="37">
        <f t="shared" si="13"/>
        <v>4.6151060994801476</v>
      </c>
      <c r="O22" s="34">
        <f t="shared" si="8"/>
        <v>0.80458574297911534</v>
      </c>
      <c r="P22" s="26">
        <f t="shared" si="14"/>
        <v>4.6912349416477452</v>
      </c>
    </row>
    <row r="23" spans="1:25">
      <c r="A23" s="91">
        <f>'Hesaplama Tablosu-pi_c'!A23</f>
        <v>5</v>
      </c>
      <c r="B23" s="22">
        <f t="shared" si="0"/>
        <v>1.5838196087665788</v>
      </c>
      <c r="C23" s="19">
        <f t="shared" si="1"/>
        <v>0.92410345086034473</v>
      </c>
      <c r="D23" s="37">
        <f t="shared" si="10"/>
        <v>3.3553540183587733</v>
      </c>
      <c r="E23" s="34">
        <f t="shared" si="2"/>
        <v>0.92030862340336195</v>
      </c>
      <c r="F23" s="37">
        <f t="shared" si="9"/>
        <v>3.502688757987745</v>
      </c>
      <c r="G23" s="34">
        <f t="shared" si="3"/>
        <v>0.9089241410324137</v>
      </c>
      <c r="H23" s="37">
        <f t="shared" si="9"/>
        <v>3.836915551752647</v>
      </c>
      <c r="I23" s="34">
        <f t="shared" si="5"/>
        <v>0.88995000374749988</v>
      </c>
      <c r="J23" s="37">
        <f t="shared" si="11"/>
        <v>4.1810564003225155</v>
      </c>
      <c r="K23" s="34">
        <f t="shared" si="6"/>
        <v>0.86338621154862061</v>
      </c>
      <c r="L23" s="37">
        <f t="shared" si="12"/>
        <v>4.4402734988062171</v>
      </c>
      <c r="M23" s="34">
        <f t="shared" si="7"/>
        <v>0.82923276443577576</v>
      </c>
      <c r="N23" s="37">
        <f t="shared" si="13"/>
        <v>4.5935456101103096</v>
      </c>
      <c r="O23" s="34">
        <f t="shared" si="8"/>
        <v>0.78748966240896534</v>
      </c>
      <c r="P23" s="26">
        <f t="shared" si="14"/>
        <v>4.6492141885741072</v>
      </c>
    </row>
    <row r="24" spans="1:25">
      <c r="A24" s="91">
        <f>'Hesaplama Tablosu-pi_c'!A24</f>
        <v>5.5</v>
      </c>
      <c r="B24" s="22">
        <f t="shared" si="0"/>
        <v>1.6275419711558439</v>
      </c>
      <c r="C24" s="19">
        <f t="shared" si="1"/>
        <v>0.91841954374974033</v>
      </c>
      <c r="D24" s="37">
        <f t="shared" si="10"/>
        <v>3.4193795255491222</v>
      </c>
      <c r="E24" s="34">
        <f t="shared" si="2"/>
        <v>0.91434052093722729</v>
      </c>
      <c r="F24" s="37">
        <f t="shared" si="9"/>
        <v>3.5581720832344041</v>
      </c>
      <c r="G24" s="34">
        <f t="shared" si="3"/>
        <v>0.90210345249968837</v>
      </c>
      <c r="H24" s="37">
        <f t="shared" si="9"/>
        <v>3.8733998519291131</v>
      </c>
      <c r="I24" s="34">
        <f t="shared" si="5"/>
        <v>0.88170833843712337</v>
      </c>
      <c r="J24" s="37">
        <f t="shared" si="11"/>
        <v>4.1969219863626215</v>
      </c>
      <c r="K24" s="34">
        <f t="shared" si="6"/>
        <v>0.85315517874953262</v>
      </c>
      <c r="L24" s="37">
        <f t="shared" si="12"/>
        <v>4.4367729158345774</v>
      </c>
      <c r="M24" s="34">
        <f t="shared" si="7"/>
        <v>0.81644397343691566</v>
      </c>
      <c r="N24" s="37">
        <f t="shared" si="13"/>
        <v>4.5715124230907582</v>
      </c>
      <c r="O24" s="34">
        <f t="shared" si="8"/>
        <v>0.77157472249927284</v>
      </c>
      <c r="P24" s="26">
        <f t="shared" si="14"/>
        <v>4.6082608338947724</v>
      </c>
    </row>
    <row r="25" spans="1:25">
      <c r="A25" s="91">
        <f>'Hesaplama Tablosu-pi_c'!A25</f>
        <v>6</v>
      </c>
      <c r="B25" s="22">
        <f t="shared" si="0"/>
        <v>1.6685104410268252</v>
      </c>
      <c r="C25" s="19">
        <f t="shared" si="1"/>
        <v>0.91309364266651272</v>
      </c>
      <c r="D25" s="37">
        <f t="shared" si="10"/>
        <v>3.4738399721498281</v>
      </c>
      <c r="E25" s="34">
        <f t="shared" si="2"/>
        <v>0.90874832479983836</v>
      </c>
      <c r="F25" s="37">
        <f t="shared" si="9"/>
        <v>3.6052910158155842</v>
      </c>
      <c r="G25" s="34">
        <f t="shared" si="3"/>
        <v>0.89571237119981528</v>
      </c>
      <c r="H25" s="37">
        <f t="shared" si="9"/>
        <v>3.9039668793585878</v>
      </c>
      <c r="I25" s="34">
        <f t="shared" si="5"/>
        <v>0.87398578186644338</v>
      </c>
      <c r="J25" s="37">
        <f t="shared" si="11"/>
        <v>4.2091929485794459</v>
      </c>
      <c r="K25" s="34">
        <f t="shared" si="6"/>
        <v>0.84356855679972287</v>
      </c>
      <c r="L25" s="37">
        <f t="shared" si="12"/>
        <v>4.4315458791259186</v>
      </c>
      <c r="M25" s="34">
        <f t="shared" si="7"/>
        <v>0.80446069599965364</v>
      </c>
      <c r="N25" s="37">
        <f t="shared" si="13"/>
        <v>4.5492548300999127</v>
      </c>
      <c r="O25" s="34">
        <f t="shared" si="8"/>
        <v>0.75666219946623559</v>
      </c>
      <c r="P25" s="26">
        <f t="shared" si="14"/>
        <v>4.5683412236420962</v>
      </c>
    </row>
    <row r="26" spans="1:25">
      <c r="A26" s="91">
        <f>'Hesaplama Tablosu-pi_c'!A26</f>
        <v>6.5</v>
      </c>
      <c r="B26" s="22">
        <f t="shared" si="0"/>
        <v>1.7071078485252023</v>
      </c>
      <c r="C26" s="19">
        <f t="shared" si="1"/>
        <v>0.90807597969172371</v>
      </c>
      <c r="D26" s="37">
        <f t="shared" si="10"/>
        <v>3.5207620914387356</v>
      </c>
      <c r="E26" s="34">
        <f t="shared" si="2"/>
        <v>0.90347977867630991</v>
      </c>
      <c r="F26" s="37">
        <f t="shared" si="9"/>
        <v>3.645799912909546</v>
      </c>
      <c r="G26" s="34">
        <f t="shared" si="3"/>
        <v>0.8896911756300685</v>
      </c>
      <c r="H26" s="37">
        <f t="shared" si="9"/>
        <v>3.9298469149641937</v>
      </c>
      <c r="I26" s="34">
        <f t="shared" si="5"/>
        <v>0.86671017055299937</v>
      </c>
      <c r="J26" s="37">
        <f t="shared" si="11"/>
        <v>4.2186389370072819</v>
      </c>
      <c r="K26" s="34">
        <f t="shared" si="6"/>
        <v>0.83453676344510264</v>
      </c>
      <c r="L26" s="37">
        <f t="shared" si="12"/>
        <v>4.4250165454970372</v>
      </c>
      <c r="M26" s="34">
        <f t="shared" si="7"/>
        <v>0.7931709543063783</v>
      </c>
      <c r="N26" s="37">
        <f t="shared" si="13"/>
        <v>4.5269347298275298</v>
      </c>
      <c r="O26" s="34">
        <f t="shared" si="8"/>
        <v>0.74261274313682635</v>
      </c>
      <c r="P26" s="26">
        <f t="shared" si="14"/>
        <v>4.5294057681727873</v>
      </c>
    </row>
    <row r="27" spans="1:25">
      <c r="A27" s="91">
        <f>'Hesaplama Tablosu-pi_c'!A27</f>
        <v>7</v>
      </c>
      <c r="B27" s="22">
        <f t="shared" si="0"/>
        <v>1.7436390342696231</v>
      </c>
      <c r="C27" s="19">
        <f t="shared" si="1"/>
        <v>0.90332692554494898</v>
      </c>
      <c r="D27" s="37">
        <f t="shared" si="10"/>
        <v>3.5616208864045493</v>
      </c>
      <c r="E27" s="34">
        <f t="shared" si="2"/>
        <v>0.8984932718221964</v>
      </c>
      <c r="F27" s="37">
        <f t="shared" si="9"/>
        <v>3.6809813981867685</v>
      </c>
      <c r="G27" s="34">
        <f t="shared" si="3"/>
        <v>0.8839923106539388</v>
      </c>
      <c r="H27" s="37">
        <f t="shared" si="9"/>
        <v>3.9519452125280075</v>
      </c>
      <c r="I27" s="34">
        <f t="shared" si="5"/>
        <v>0.85982404204017604</v>
      </c>
      <c r="J27" s="37">
        <f t="shared" si="11"/>
        <v>4.2258258095009351</v>
      </c>
      <c r="K27" s="34">
        <f t="shared" si="6"/>
        <v>0.82598846598090825</v>
      </c>
      <c r="L27" s="37">
        <f t="shared" si="12"/>
        <v>4.4174915534022325</v>
      </c>
      <c r="M27" s="34">
        <f t="shared" si="7"/>
        <v>0.7824855824761352</v>
      </c>
      <c r="N27" s="37">
        <f t="shared" si="13"/>
        <v>4.504659243829634</v>
      </c>
      <c r="O27" s="34">
        <f t="shared" si="8"/>
        <v>0.72931539152585723</v>
      </c>
      <c r="P27" s="26">
        <f t="shared" si="14"/>
        <v>4.4913988274900527</v>
      </c>
    </row>
    <row r="28" spans="1:25">
      <c r="A28" s="91">
        <f>'Hesaplama Tablosu-pi_c'!A28</f>
        <v>7.5</v>
      </c>
      <c r="B28" s="22">
        <f t="shared" si="0"/>
        <v>1.7783510833442482</v>
      </c>
      <c r="C28" s="19">
        <f t="shared" si="1"/>
        <v>0.89881435916524777</v>
      </c>
      <c r="D28" s="37">
        <f t="shared" si="10"/>
        <v>3.5975189000981493</v>
      </c>
      <c r="E28" s="34">
        <f t="shared" si="2"/>
        <v>0.8937550771235101</v>
      </c>
      <c r="F28" s="37">
        <f t="shared" si="9"/>
        <v>3.7117976942801225</v>
      </c>
      <c r="G28" s="34">
        <f t="shared" si="3"/>
        <v>0.87857723099829732</v>
      </c>
      <c r="H28" s="37">
        <f t="shared" si="9"/>
        <v>3.9709442144904008</v>
      </c>
      <c r="I28" s="34">
        <f t="shared" si="5"/>
        <v>0.85328082078960921</v>
      </c>
      <c r="J28" s="37">
        <f t="shared" si="11"/>
        <v>4.2311793576700083</v>
      </c>
      <c r="K28" s="34">
        <f t="shared" si="6"/>
        <v>0.81786584649744598</v>
      </c>
      <c r="L28" s="37">
        <f t="shared" si="12"/>
        <v>4.4091975127969461</v>
      </c>
      <c r="M28" s="34">
        <f t="shared" si="7"/>
        <v>0.77233230812180742</v>
      </c>
      <c r="N28" s="37">
        <f t="shared" si="13"/>
        <v>4.4824997457052138</v>
      </c>
      <c r="O28" s="34">
        <f t="shared" si="8"/>
        <v>0.71668020566269375</v>
      </c>
      <c r="P28" s="26">
        <f t="shared" si="14"/>
        <v>4.4542637846449749</v>
      </c>
    </row>
    <row r="29" spans="1:25">
      <c r="A29" s="91">
        <f>'Hesaplama Tablosu-pi_c'!A29</f>
        <v>8</v>
      </c>
      <c r="B29" s="22">
        <f t="shared" si="0"/>
        <v>1.811447328527813</v>
      </c>
      <c r="C29" s="19">
        <f t="shared" si="1"/>
        <v>0.89451184729138433</v>
      </c>
      <c r="D29" s="37">
        <f t="shared" si="10"/>
        <v>3.6292989917236191</v>
      </c>
      <c r="E29" s="34">
        <f t="shared" si="2"/>
        <v>0.88923743965595348</v>
      </c>
      <c r="F29" s="37">
        <f t="shared" si="9"/>
        <v>3.7389865368053812</v>
      </c>
      <c r="G29" s="34">
        <f t="shared" si="3"/>
        <v>0.87341421674966124</v>
      </c>
      <c r="H29" s="37">
        <f t="shared" si="9"/>
        <v>3.9873690930312042</v>
      </c>
      <c r="I29" s="34">
        <f t="shared" si="5"/>
        <v>0.8470421785725073</v>
      </c>
      <c r="J29" s="37">
        <f t="shared" si="11"/>
        <v>4.235026367259759</v>
      </c>
      <c r="K29" s="34">
        <f t="shared" si="6"/>
        <v>0.81012132512449186</v>
      </c>
      <c r="L29" s="37">
        <f t="shared" si="12"/>
        <v>4.4003050311594789</v>
      </c>
      <c r="M29" s="34">
        <f t="shared" si="7"/>
        <v>0.76265165640561472</v>
      </c>
      <c r="N29" s="37">
        <f t="shared" si="13"/>
        <v>4.4605037277832178</v>
      </c>
      <c r="O29" s="34">
        <f t="shared" si="8"/>
        <v>0.70463317241587609</v>
      </c>
      <c r="P29" s="26">
        <f t="shared" si="14"/>
        <v>4.4179456184991412</v>
      </c>
    </row>
    <row r="30" spans="1:25">
      <c r="A30" s="91">
        <f>'Hesaplama Tablosu-pi_c'!A30</f>
        <v>8.5</v>
      </c>
      <c r="B30" s="22">
        <f t="shared" si="0"/>
        <v>1.8430973066969103</v>
      </c>
      <c r="C30" s="19">
        <f t="shared" si="1"/>
        <v>0.89039735012940169</v>
      </c>
      <c r="D30" s="37">
        <f t="shared" si="10"/>
        <v>3.6576179673551823</v>
      </c>
      <c r="E30" s="34">
        <f t="shared" si="2"/>
        <v>0.88491721763587172</v>
      </c>
      <c r="F30" s="37">
        <f t="shared" si="9"/>
        <v>3.7631241767995824</v>
      </c>
      <c r="G30" s="34">
        <f t="shared" si="3"/>
        <v>0.86847682015528194</v>
      </c>
      <c r="H30" s="37">
        <f t="shared" si="9"/>
        <v>4.0016312103830387</v>
      </c>
      <c r="I30" s="34">
        <f t="shared" si="5"/>
        <v>0.84107615768763244</v>
      </c>
      <c r="J30" s="37">
        <f t="shared" si="11"/>
        <v>4.2376219420676424</v>
      </c>
      <c r="K30" s="34">
        <f t="shared" si="6"/>
        <v>0.80271523023292302</v>
      </c>
      <c r="L30" s="37">
        <f t="shared" si="12"/>
        <v>4.3909446041031632</v>
      </c>
      <c r="M30" s="34">
        <f t="shared" si="7"/>
        <v>0.75339403779115377</v>
      </c>
      <c r="N30" s="37">
        <f t="shared" si="13"/>
        <v>4.4387024244960775</v>
      </c>
      <c r="O30" s="34">
        <f t="shared" si="8"/>
        <v>0.69311258036232459</v>
      </c>
      <c r="P30" s="26">
        <f t="shared" si="14"/>
        <v>4.3823921442540277</v>
      </c>
    </row>
    <row r="31" spans="1:25">
      <c r="A31" s="91">
        <f>'Hesaplama Tablosu-pi_c'!A31</f>
        <v>9</v>
      </c>
      <c r="B31" s="22">
        <f t="shared" si="0"/>
        <v>1.8734440045744789</v>
      </c>
      <c r="C31" s="19">
        <f t="shared" si="1"/>
        <v>0.88645227940531779</v>
      </c>
      <c r="D31" s="37">
        <f t="shared" si="10"/>
        <v>3.6829961894517491</v>
      </c>
      <c r="E31" s="34">
        <f t="shared" si="2"/>
        <v>0.88077489337558368</v>
      </c>
      <c r="F31" s="37">
        <f t="shared" si="9"/>
        <v>3.7846680425920742</v>
      </c>
      <c r="G31" s="34">
        <f t="shared" si="3"/>
        <v>0.86374273528638135</v>
      </c>
      <c r="H31" s="37">
        <f t="shared" si="9"/>
        <v>4.0140577779598487</v>
      </c>
      <c r="I31" s="34">
        <f t="shared" si="5"/>
        <v>0.83535580513771079</v>
      </c>
      <c r="J31" s="37">
        <f t="shared" si="11"/>
        <v>4.2391681978484153</v>
      </c>
      <c r="K31" s="34">
        <f t="shared" si="6"/>
        <v>0.79561410292957202</v>
      </c>
      <c r="L31" s="37">
        <f t="shared" si="12"/>
        <v>4.3812174138596527</v>
      </c>
      <c r="M31" s="34">
        <f t="shared" si="7"/>
        <v>0.74451762866196491</v>
      </c>
      <c r="N31" s="37">
        <f t="shared" si="13"/>
        <v>4.4171158345448331</v>
      </c>
      <c r="O31" s="34">
        <f t="shared" si="8"/>
        <v>0.6820663823348897</v>
      </c>
      <c r="P31" s="26">
        <f t="shared" si="14"/>
        <v>4.3475545345235735</v>
      </c>
    </row>
    <row r="32" spans="1:25">
      <c r="A32" s="91">
        <f>'Hesaplama Tablosu-pi_c'!A32</f>
        <v>9.5</v>
      </c>
      <c r="B32" s="22">
        <f t="shared" si="0"/>
        <v>1.9026092397768548</v>
      </c>
      <c r="C32" s="19">
        <f t="shared" si="1"/>
        <v>0.88266079882900883</v>
      </c>
      <c r="D32" s="37">
        <f t="shared" si="10"/>
        <v>3.7058519171833906</v>
      </c>
      <c r="E32" s="34">
        <f t="shared" si="2"/>
        <v>0.87679383877045936</v>
      </c>
      <c r="F32" s="37">
        <f t="shared" si="9"/>
        <v>3.8039863952216662</v>
      </c>
      <c r="G32" s="34">
        <f t="shared" si="3"/>
        <v>0.8591929585948106</v>
      </c>
      <c r="H32" s="37">
        <f t="shared" si="9"/>
        <v>4.024912607424997</v>
      </c>
      <c r="I32" s="34">
        <f t="shared" si="5"/>
        <v>0.82985815830206289</v>
      </c>
      <c r="J32" s="37">
        <f t="shared" si="11"/>
        <v>4.239827363557203</v>
      </c>
      <c r="K32" s="34">
        <f t="shared" si="6"/>
        <v>0.78878943789221601</v>
      </c>
      <c r="L32" s="37">
        <f t="shared" si="12"/>
        <v>4.3712028420753564</v>
      </c>
      <c r="M32" s="34">
        <f t="shared" si="7"/>
        <v>0.73598679736527006</v>
      </c>
      <c r="N32" s="37">
        <f t="shared" si="13"/>
        <v>4.3957561011122506</v>
      </c>
      <c r="O32" s="34">
        <f t="shared" si="8"/>
        <v>0.67145023672122484</v>
      </c>
      <c r="P32" s="26">
        <f t="shared" si="14"/>
        <v>4.3133874516478432</v>
      </c>
    </row>
    <row r="33" spans="1:16">
      <c r="A33" s="91">
        <f>'Hesaplama Tablosu-pi_c'!A33</f>
        <v>10</v>
      </c>
      <c r="B33" s="22">
        <f t="shared" si="0"/>
        <v>1.9306977288832501</v>
      </c>
      <c r="C33" s="19">
        <f t="shared" si="1"/>
        <v>0.87900929524517746</v>
      </c>
      <c r="D33" s="37">
        <f t="shared" si="10"/>
        <v>3.7265256417393169</v>
      </c>
      <c r="E33" s="34">
        <f t="shared" si="2"/>
        <v>0.87295976000743636</v>
      </c>
      <c r="F33" s="37">
        <f t="shared" ref="F33:H48" si="15">SQRT(1/$K$7*$K$5/(F$13*$B33)*($B33*F$13*E33-1))</f>
        <v>3.8213794188019006</v>
      </c>
      <c r="G33" s="34">
        <f t="shared" si="3"/>
        <v>0.85481115429421295</v>
      </c>
      <c r="H33" s="37">
        <f t="shared" si="15"/>
        <v>4.0344109490838491</v>
      </c>
      <c r="I33" s="34">
        <f t="shared" si="5"/>
        <v>0.82456347810550734</v>
      </c>
      <c r="J33" s="37">
        <f t="shared" si="11"/>
        <v>4.2397311589919138</v>
      </c>
      <c r="K33" s="34">
        <f t="shared" si="6"/>
        <v>0.78221673144131953</v>
      </c>
      <c r="L33" s="37">
        <f t="shared" si="12"/>
        <v>4.3609638055696278</v>
      </c>
      <c r="M33" s="34">
        <f t="shared" si="7"/>
        <v>0.72777091430164931</v>
      </c>
      <c r="N33" s="37">
        <f t="shared" si="13"/>
        <v>4.3746298290393897</v>
      </c>
      <c r="O33" s="34">
        <f t="shared" si="8"/>
        <v>0.66122602668649699</v>
      </c>
      <c r="P33" s="26">
        <f t="shared" si="14"/>
        <v>4.2798489735329408</v>
      </c>
    </row>
    <row r="34" spans="1:16">
      <c r="A34" s="91">
        <f>'Hesaplama Tablosu-pi_c'!A34</f>
        <v>10.5</v>
      </c>
      <c r="B34" s="22">
        <f t="shared" si="0"/>
        <v>1.9578002118369373</v>
      </c>
      <c r="C34" s="19">
        <f t="shared" si="1"/>
        <v>0.87548597246119819</v>
      </c>
      <c r="D34" s="37">
        <f t="shared" si="10"/>
        <v>3.7452976903373418</v>
      </c>
      <c r="E34" s="34">
        <f t="shared" si="2"/>
        <v>0.86926027108425807</v>
      </c>
      <c r="F34" s="37">
        <f t="shared" si="15"/>
        <v>3.8370945237940401</v>
      </c>
      <c r="G34" s="34">
        <f t="shared" si="3"/>
        <v>0.85058316695343783</v>
      </c>
      <c r="H34" s="37">
        <f t="shared" si="15"/>
        <v>4.0427303083758321</v>
      </c>
      <c r="I34" s="34">
        <f t="shared" si="5"/>
        <v>0.81945466006873735</v>
      </c>
      <c r="J34" s="37">
        <f t="shared" si="11"/>
        <v>4.2389876336290833</v>
      </c>
      <c r="K34" s="34">
        <f t="shared" si="6"/>
        <v>0.77587475043015675</v>
      </c>
      <c r="L34" s="37">
        <f t="shared" si="12"/>
        <v>4.350550615592832</v>
      </c>
      <c r="M34" s="34">
        <f t="shared" si="7"/>
        <v>0.7198434380376959</v>
      </c>
      <c r="N34" s="37">
        <f t="shared" si="13"/>
        <v>4.353739698401391</v>
      </c>
      <c r="O34" s="34">
        <f t="shared" si="8"/>
        <v>0.65136072289135483</v>
      </c>
      <c r="P34" s="26">
        <f t="shared" si="14"/>
        <v>4.2469004148905141</v>
      </c>
    </row>
    <row r="35" spans="1:16">
      <c r="A35" s="91">
        <f>'Hesaplama Tablosu-pi_c'!A35</f>
        <v>11</v>
      </c>
      <c r="B35" s="22">
        <f t="shared" si="0"/>
        <v>1.9839958856298403</v>
      </c>
      <c r="C35" s="19">
        <f t="shared" si="1"/>
        <v>0.87208053486812076</v>
      </c>
      <c r="D35" s="37">
        <f t="shared" si="10"/>
        <v>3.7624011949807086</v>
      </c>
      <c r="E35" s="34">
        <f t="shared" si="2"/>
        <v>0.86568456161152674</v>
      </c>
      <c r="F35" s="37">
        <f t="shared" si="15"/>
        <v>3.8513376505762991</v>
      </c>
      <c r="G35" s="34">
        <f t="shared" si="3"/>
        <v>0.84649664184174489</v>
      </c>
      <c r="H35" s="37">
        <f t="shared" si="15"/>
        <v>4.0500184666157502</v>
      </c>
      <c r="I35" s="34">
        <f t="shared" si="5"/>
        <v>0.81451677555877511</v>
      </c>
      <c r="J35" s="37">
        <f t="shared" si="11"/>
        <v>4.2376862376041204</v>
      </c>
      <c r="K35" s="34">
        <f t="shared" si="6"/>
        <v>0.76974496276261739</v>
      </c>
      <c r="L35" s="37">
        <f t="shared" si="12"/>
        <v>4.3400038147812747</v>
      </c>
      <c r="M35" s="34">
        <f t="shared" si="7"/>
        <v>0.71218120345327174</v>
      </c>
      <c r="N35" s="37">
        <f t="shared" si="13"/>
        <v>4.3330856032808365</v>
      </c>
      <c r="O35" s="34">
        <f t="shared" si="8"/>
        <v>0.64182549763073815</v>
      </c>
      <c r="P35" s="26">
        <f t="shared" si="14"/>
        <v>4.2145061011353979</v>
      </c>
    </row>
    <row r="36" spans="1:16">
      <c r="A36" s="91">
        <f>'Hesaplama Tablosu-pi_c'!A36</f>
        <v>11.5</v>
      </c>
      <c r="B36" s="22">
        <f t="shared" si="0"/>
        <v>2.0093543241059466</v>
      </c>
      <c r="C36" s="19">
        <f t="shared" si="1"/>
        <v>0.86878393786622699</v>
      </c>
      <c r="D36" s="37">
        <f t="shared" si="10"/>
        <v>3.7780318028680986</v>
      </c>
      <c r="E36" s="34">
        <f t="shared" si="2"/>
        <v>0.86222313475953827</v>
      </c>
      <c r="F36" s="37">
        <f t="shared" si="15"/>
        <v>3.8642817524526438</v>
      </c>
      <c r="G36" s="34">
        <f t="shared" si="3"/>
        <v>0.84254072543947234</v>
      </c>
      <c r="H36" s="37">
        <f t="shared" si="15"/>
        <v>4.0563995203831293</v>
      </c>
      <c r="I36" s="34">
        <f t="shared" si="5"/>
        <v>0.80973670990602908</v>
      </c>
      <c r="J36" s="37">
        <f t="shared" si="11"/>
        <v>4.2359016382983512</v>
      </c>
      <c r="K36" s="34">
        <f t="shared" si="6"/>
        <v>0.76381108815920851</v>
      </c>
      <c r="L36" s="37">
        <f t="shared" si="12"/>
        <v>4.3293562931024843</v>
      </c>
      <c r="M36" s="34">
        <f t="shared" si="7"/>
        <v>0.70476386019901072</v>
      </c>
      <c r="N36" s="37">
        <f t="shared" si="13"/>
        <v>4.3126654646261953</v>
      </c>
      <c r="O36" s="34">
        <f t="shared" si="8"/>
        <v>0.63259502602543538</v>
      </c>
      <c r="P36" s="26">
        <f t="shared" si="14"/>
        <v>4.182633126983383</v>
      </c>
    </row>
    <row r="37" spans="1:16">
      <c r="A37" s="91">
        <f>'Hesaplama Tablosu-pi_c'!A37</f>
        <v>12</v>
      </c>
      <c r="B37" s="22">
        <f t="shared" si="0"/>
        <v>2.0339370097944309</v>
      </c>
      <c r="C37" s="19">
        <f t="shared" si="1"/>
        <v>0.86558818872672394</v>
      </c>
      <c r="D37" s="37">
        <f t="shared" si="10"/>
        <v>3.7923550538094828</v>
      </c>
      <c r="E37" s="34">
        <f t="shared" si="2"/>
        <v>0.85886759816306013</v>
      </c>
      <c r="F37" s="37">
        <f t="shared" si="15"/>
        <v>3.8760732534863176</v>
      </c>
      <c r="G37" s="34">
        <f t="shared" si="3"/>
        <v>0.83870582647206882</v>
      </c>
      <c r="H37" s="37">
        <f t="shared" si="15"/>
        <v>4.0619784921589499</v>
      </c>
      <c r="I37" s="34">
        <f t="shared" si="5"/>
        <v>0.80510287365374977</v>
      </c>
      <c r="J37" s="37">
        <f t="shared" si="11"/>
        <v>4.2336966316931868</v>
      </c>
      <c r="K37" s="34">
        <f t="shared" si="6"/>
        <v>0.75805873970810322</v>
      </c>
      <c r="L37" s="37">
        <f t="shared" si="12"/>
        <v>4.3186348867879456</v>
      </c>
      <c r="M37" s="34">
        <f t="shared" si="7"/>
        <v>0.69757342463512895</v>
      </c>
      <c r="N37" s="37">
        <f t="shared" si="13"/>
        <v>4.292475816000108</v>
      </c>
      <c r="O37" s="34">
        <f t="shared" si="8"/>
        <v>0.62364692843482716</v>
      </c>
      <c r="P37" s="26">
        <f t="shared" si="14"/>
        <v>4.1512511173463471</v>
      </c>
    </row>
    <row r="38" spans="1:16">
      <c r="A38" s="91">
        <f>'Hesaplama Tablosu-pi_c'!A38</f>
        <v>12.5</v>
      </c>
      <c r="B38" s="22">
        <f t="shared" si="0"/>
        <v>2.0577985689180394</v>
      </c>
      <c r="C38" s="19">
        <f t="shared" si="1"/>
        <v>0.86248618604065486</v>
      </c>
      <c r="D38" s="37">
        <f t="shared" si="10"/>
        <v>3.8055120593455225</v>
      </c>
      <c r="E38" s="34">
        <f t="shared" si="2"/>
        <v>0.85561049534268763</v>
      </c>
      <c r="F38" s="37">
        <f t="shared" si="15"/>
        <v>3.8868370284884817</v>
      </c>
      <c r="G38" s="34">
        <f t="shared" si="3"/>
        <v>0.83498342324878583</v>
      </c>
      <c r="H38" s="37">
        <f t="shared" si="15"/>
        <v>4.0668448944392797</v>
      </c>
      <c r="I38" s="34">
        <f t="shared" si="5"/>
        <v>0.80060496975894957</v>
      </c>
      <c r="J38" s="37">
        <f t="shared" si="11"/>
        <v>4.2311243904123099</v>
      </c>
      <c r="K38" s="34">
        <f t="shared" si="6"/>
        <v>0.75247513487317885</v>
      </c>
      <c r="L38" s="37">
        <f t="shared" si="12"/>
        <v>4.3078616009423802</v>
      </c>
      <c r="M38" s="34">
        <f t="shared" si="7"/>
        <v>0.69059391859147357</v>
      </c>
      <c r="N38" s="37">
        <f t="shared" si="13"/>
        <v>4.2725122289454847</v>
      </c>
      <c r="O38" s="34">
        <f t="shared" si="8"/>
        <v>0.61496132091383371</v>
      </c>
      <c r="P38" s="26">
        <f t="shared" si="14"/>
        <v>4.1203319997819738</v>
      </c>
    </row>
    <row r="39" spans="1:16">
      <c r="A39" s="91">
        <f>'Hesaplama Tablosu-pi_c'!A39</f>
        <v>13</v>
      </c>
      <c r="B39" s="22">
        <f t="shared" si="0"/>
        <v>2.0809877765518467</v>
      </c>
      <c r="C39" s="19">
        <f t="shared" si="1"/>
        <v>0.85947158904825993</v>
      </c>
      <c r="D39" s="37">
        <f t="shared" si="10"/>
        <v>3.8176239269745214</v>
      </c>
      <c r="E39" s="34">
        <f t="shared" si="2"/>
        <v>0.85244516850067287</v>
      </c>
      <c r="F39" s="37">
        <f t="shared" si="15"/>
        <v>3.8966802886318339</v>
      </c>
      <c r="G39" s="34">
        <f t="shared" si="3"/>
        <v>0.8313659068579119</v>
      </c>
      <c r="H39" s="37">
        <f t="shared" si="15"/>
        <v>4.0710755163410637</v>
      </c>
      <c r="I39" s="34">
        <f t="shared" si="5"/>
        <v>0.79623380411997691</v>
      </c>
      <c r="J39" s="37">
        <f t="shared" si="11"/>
        <v>4.2282302189351393</v>
      </c>
      <c r="K39" s="34">
        <f t="shared" si="6"/>
        <v>0.7470488602868679</v>
      </c>
      <c r="L39" s="37">
        <f t="shared" si="12"/>
        <v>4.2970545544890051</v>
      </c>
      <c r="M39" s="34">
        <f t="shared" si="7"/>
        <v>0.68381107535858487</v>
      </c>
      <c r="N39" s="37">
        <f t="shared" si="13"/>
        <v>4.2527696237483248</v>
      </c>
      <c r="O39" s="34">
        <f t="shared" si="8"/>
        <v>0.60652044933512772</v>
      </c>
      <c r="P39" s="26">
        <f t="shared" si="14"/>
        <v>4.089849792932692</v>
      </c>
    </row>
    <row r="40" spans="1:16">
      <c r="A40" s="91">
        <f>'Hesaplama Tablosu-pi_c'!A40</f>
        <v>13.5</v>
      </c>
      <c r="B40" s="22">
        <f t="shared" si="0"/>
        <v>2.1035483818225815</v>
      </c>
      <c r="C40" s="19">
        <f t="shared" si="1"/>
        <v>0.85653871036306439</v>
      </c>
      <c r="D40" s="37">
        <f t="shared" si="10"/>
        <v>3.8287952444430107</v>
      </c>
      <c r="E40" s="34">
        <f t="shared" si="2"/>
        <v>0.84936564588121755</v>
      </c>
      <c r="F40" s="37">
        <f t="shared" si="15"/>
        <v>3.9056956457707548</v>
      </c>
      <c r="G40" s="34">
        <f t="shared" si="3"/>
        <v>0.82784645243567723</v>
      </c>
      <c r="H40" s="37">
        <f t="shared" si="15"/>
        <v>4.0747366250437409</v>
      </c>
      <c r="I40" s="34">
        <f t="shared" si="5"/>
        <v>0.79198113002644344</v>
      </c>
      <c r="J40" s="37">
        <f t="shared" si="11"/>
        <v>4.2250529379882655</v>
      </c>
      <c r="K40" s="34">
        <f t="shared" si="6"/>
        <v>0.74176967865351595</v>
      </c>
      <c r="L40" s="37">
        <f t="shared" si="12"/>
        <v>4.2862287176936578</v>
      </c>
      <c r="M40" s="34">
        <f t="shared" si="7"/>
        <v>0.67721209831689499</v>
      </c>
      <c r="N40" s="37">
        <f t="shared" si="13"/>
        <v>4.2332424974517702</v>
      </c>
      <c r="O40" s="34">
        <f t="shared" si="8"/>
        <v>0.59830838901658034</v>
      </c>
      <c r="P40" s="26">
        <f t="shared" si="14"/>
        <v>4.0597804126185002</v>
      </c>
    </row>
    <row r="41" spans="1:16">
      <c r="A41" s="91">
        <f>'Hesaplama Tablosu-pi_c'!A41</f>
        <v>14</v>
      </c>
      <c r="B41" s="22">
        <f t="shared" si="0"/>
        <v>2.1255197907785757</v>
      </c>
      <c r="C41" s="19">
        <f t="shared" si="1"/>
        <v>0.85368242719878518</v>
      </c>
      <c r="D41" s="37">
        <f t="shared" si="10"/>
        <v>3.8391168512258096</v>
      </c>
      <c r="E41" s="34">
        <f t="shared" si="2"/>
        <v>0.8463665485587244</v>
      </c>
      <c r="F41" s="37">
        <f t="shared" si="15"/>
        <v>3.9139635528474175</v>
      </c>
      <c r="G41" s="34">
        <f t="shared" si="3"/>
        <v>0.82441891263854217</v>
      </c>
      <c r="H41" s="37">
        <f t="shared" si="15"/>
        <v>4.0778857215842459</v>
      </c>
      <c r="I41" s="34">
        <f t="shared" si="5"/>
        <v>0.78783951943823849</v>
      </c>
      <c r="J41" s="37">
        <f t="shared" si="11"/>
        <v>4.221625986667271</v>
      </c>
      <c r="K41" s="34">
        <f t="shared" si="6"/>
        <v>0.73662836895781336</v>
      </c>
      <c r="L41" s="37">
        <f t="shared" si="12"/>
        <v>4.2753964929762622</v>
      </c>
      <c r="M41" s="34">
        <f t="shared" si="7"/>
        <v>0.67078546119726656</v>
      </c>
      <c r="N41" s="37">
        <f t="shared" si="13"/>
        <v>4.2139250915716859</v>
      </c>
      <c r="O41" s="34">
        <f t="shared" si="8"/>
        <v>0.59031079615659854</v>
      </c>
      <c r="P41" s="26">
        <f t="shared" si="14"/>
        <v>4.0301014956869938</v>
      </c>
    </row>
    <row r="42" spans="1:16">
      <c r="A42" s="91">
        <f>'Hesaplama Tablosu-pi_c'!A42</f>
        <v>14.5</v>
      </c>
      <c r="B42" s="22">
        <f t="shared" si="0"/>
        <v>2.1469376356400374</v>
      </c>
      <c r="C42" s="19">
        <f t="shared" si="1"/>
        <v>0.85089810736679516</v>
      </c>
      <c r="D42" s="37">
        <f t="shared" si="10"/>
        <v>3.848668063262719</v>
      </c>
      <c r="E42" s="34">
        <f t="shared" si="2"/>
        <v>0.84344301273513489</v>
      </c>
      <c r="F42" s="37">
        <f t="shared" si="15"/>
        <v>3.9215542649979525</v>
      </c>
      <c r="G42" s="34">
        <f t="shared" si="3"/>
        <v>0.82107772884015418</v>
      </c>
      <c r="H42" s="37">
        <f t="shared" si="15"/>
        <v>4.0805729535485193</v>
      </c>
      <c r="I42" s="34">
        <f t="shared" si="5"/>
        <v>0.78380225568185291</v>
      </c>
      <c r="J42" s="37">
        <f t="shared" si="11"/>
        <v>4.2179783073954544</v>
      </c>
      <c r="K42" s="34">
        <f t="shared" si="6"/>
        <v>0.73161659326023132</v>
      </c>
      <c r="L42" s="37">
        <f t="shared" si="12"/>
        <v>4.264568176083845</v>
      </c>
      <c r="M42" s="34">
        <f t="shared" si="7"/>
        <v>0.66452074157528906</v>
      </c>
      <c r="N42" s="37">
        <f t="shared" si="13"/>
        <v>4.1948115155200014</v>
      </c>
      <c r="O42" s="34">
        <f t="shared" si="8"/>
        <v>0.58251470062702637</v>
      </c>
      <c r="P42" s="26">
        <f t="shared" si="14"/>
        <v>4.0007922408772618</v>
      </c>
    </row>
    <row r="43" spans="1:16">
      <c r="A43" s="91">
        <f>'Hesaplama Tablosu-pi_c'!A43</f>
        <v>15</v>
      </c>
      <c r="B43" s="22">
        <f t="shared" si="0"/>
        <v>2.1678342525659597</v>
      </c>
      <c r="C43" s="19">
        <f t="shared" si="1"/>
        <v>0.84818154716642524</v>
      </c>
      <c r="D43" s="37">
        <f t="shared" si="10"/>
        <v>3.857518473923935</v>
      </c>
      <c r="E43" s="34">
        <f t="shared" si="2"/>
        <v>0.84059062452474653</v>
      </c>
      <c r="F43" s="37">
        <f t="shared" si="15"/>
        <v>3.9285294286431838</v>
      </c>
      <c r="G43" s="34">
        <f t="shared" si="3"/>
        <v>0.81781785659971029</v>
      </c>
      <c r="H43" s="37">
        <f t="shared" si="15"/>
        <v>4.0828422609467196</v>
      </c>
      <c r="I43" s="34">
        <f t="shared" si="5"/>
        <v>0.77986324339131663</v>
      </c>
      <c r="J43" s="37">
        <f t="shared" si="11"/>
        <v>4.2141350621603122</v>
      </c>
      <c r="K43" s="34">
        <f t="shared" si="6"/>
        <v>0.72672678489956555</v>
      </c>
      <c r="L43" s="37">
        <f t="shared" si="12"/>
        <v>4.2537523250495806</v>
      </c>
      <c r="M43" s="34">
        <f t="shared" si="7"/>
        <v>0.65840848112445682</v>
      </c>
      <c r="N43" s="37">
        <f t="shared" si="13"/>
        <v>4.1758958372674151</v>
      </c>
      <c r="O43" s="34">
        <f t="shared" si="8"/>
        <v>0.57490833206599068</v>
      </c>
      <c r="P43" s="26">
        <f t="shared" si="14"/>
        <v>3.971833265529995</v>
      </c>
    </row>
    <row r="44" spans="1:16">
      <c r="A44" s="91">
        <f>'Hesaplama Tablosu-pi_c'!A44</f>
        <v>15.5</v>
      </c>
      <c r="B44" s="22">
        <f t="shared" si="0"/>
        <v>2.1882390851729956</v>
      </c>
      <c r="C44" s="19">
        <f t="shared" si="1"/>
        <v>0.84552891892751059</v>
      </c>
      <c r="D44" s="37">
        <f t="shared" si="10"/>
        <v>3.8657294233339297</v>
      </c>
      <c r="E44" s="34">
        <f t="shared" si="2"/>
        <v>0.83780536487388613</v>
      </c>
      <c r="F44" s="37">
        <f t="shared" si="15"/>
        <v>3.9349433790753574</v>
      </c>
      <c r="G44" s="34">
        <f t="shared" si="3"/>
        <v>0.81463470271301275</v>
      </c>
      <c r="H44" s="37">
        <f t="shared" si="15"/>
        <v>4.0847323126651345</v>
      </c>
      <c r="I44" s="34">
        <f t="shared" si="5"/>
        <v>0.77601693244489034</v>
      </c>
      <c r="J44" s="37">
        <f t="shared" si="11"/>
        <v>4.2101182164666975</v>
      </c>
      <c r="K44" s="34">
        <f t="shared" si="6"/>
        <v>0.72195205406951901</v>
      </c>
      <c r="L44" s="37">
        <f t="shared" si="12"/>
        <v>4.2429560574441032</v>
      </c>
      <c r="M44" s="34">
        <f t="shared" si="7"/>
        <v>0.65244006758689888</v>
      </c>
      <c r="N44" s="37">
        <f t="shared" si="13"/>
        <v>4.1571721496322898</v>
      </c>
      <c r="O44" s="34">
        <f t="shared" si="8"/>
        <v>0.5674809729970296</v>
      </c>
      <c r="P44" s="26">
        <f t="shared" si="14"/>
        <v>3.9432064767993453</v>
      </c>
    </row>
    <row r="45" spans="1:16">
      <c r="A45" s="91">
        <f>'Hesaplama Tablosu-pi_c'!A45</f>
        <v>16</v>
      </c>
      <c r="B45" s="22">
        <f t="shared" si="0"/>
        <v>2.2081790273476241</v>
      </c>
      <c r="C45" s="19">
        <f t="shared" si="1"/>
        <v>0.84293672644480888</v>
      </c>
      <c r="D45" s="37">
        <f t="shared" si="10"/>
        <v>3.8733552058253635</v>
      </c>
      <c r="E45" s="34">
        <f t="shared" si="2"/>
        <v>0.83508356276704931</v>
      </c>
      <c r="F45" s="37">
        <f t="shared" si="15"/>
        <v>3.9408442076063452</v>
      </c>
      <c r="G45" s="34">
        <f t="shared" si="3"/>
        <v>0.81152407173377061</v>
      </c>
      <c r="H45" s="37">
        <f t="shared" si="15"/>
        <v>4.0862772771229228</v>
      </c>
      <c r="I45" s="34">
        <f t="shared" si="5"/>
        <v>0.77225825334497289</v>
      </c>
      <c r="J45" s="37">
        <f t="shared" si="11"/>
        <v>4.2059470186976569</v>
      </c>
      <c r="K45" s="34">
        <f t="shared" si="6"/>
        <v>0.71728610760065603</v>
      </c>
      <c r="L45" s="37">
        <f t="shared" si="12"/>
        <v>4.2321852914062559</v>
      </c>
      <c r="M45" s="34">
        <f t="shared" si="7"/>
        <v>0.64660763450082004</v>
      </c>
      <c r="N45" s="37">
        <f t="shared" si="13"/>
        <v>4.1386346183477212</v>
      </c>
      <c r="O45" s="34">
        <f t="shared" si="8"/>
        <v>0.56022283404546491</v>
      </c>
      <c r="P45" s="26">
        <f t="shared" si="14"/>
        <v>3.9148949559879149</v>
      </c>
    </row>
    <row r="46" spans="1:16">
      <c r="A46" s="91">
        <f>'Hesaplama Tablosu-pi_c'!A46</f>
        <v>16.5</v>
      </c>
      <c r="B46" s="22">
        <f t="shared" si="0"/>
        <v>2.2276787160805664</v>
      </c>
      <c r="C46" s="19">
        <f t="shared" si="1"/>
        <v>0.84040176690952639</v>
      </c>
      <c r="D46" s="37">
        <f t="shared" si="10"/>
        <v>3.880444068893377</v>
      </c>
      <c r="E46" s="34">
        <f t="shared" si="2"/>
        <v>0.83242185525500267</v>
      </c>
      <c r="F46" s="37">
        <f t="shared" si="15"/>
        <v>3.9462746450527382</v>
      </c>
      <c r="G46" s="34">
        <f t="shared" si="3"/>
        <v>0.80848212029143163</v>
      </c>
      <c r="H46" s="37">
        <f t="shared" si="15"/>
        <v>4.0875074606191069</v>
      </c>
      <c r="I46" s="34">
        <f t="shared" si="5"/>
        <v>0.76858256201881325</v>
      </c>
      <c r="J46" s="37">
        <f t="shared" si="11"/>
        <v>4.2016383961258024</v>
      </c>
      <c r="K46" s="34">
        <f t="shared" si="6"/>
        <v>0.71272318043714744</v>
      </c>
      <c r="L46" s="37">
        <f t="shared" si="12"/>
        <v>4.2214449422586613</v>
      </c>
      <c r="M46" s="34">
        <f t="shared" si="7"/>
        <v>0.6409039755464343</v>
      </c>
      <c r="N46" s="37">
        <f t="shared" si="13"/>
        <v>4.120277516454248</v>
      </c>
      <c r="O46" s="34">
        <f t="shared" si="8"/>
        <v>0.55312494734667383</v>
      </c>
      <c r="P46" s="26">
        <f t="shared" si="14"/>
        <v>3.8868828546712102</v>
      </c>
    </row>
    <row r="47" spans="1:16">
      <c r="A47" s="91">
        <f>'Hesaplama Tablosu-pi_c'!A47</f>
        <v>17</v>
      </c>
      <c r="B47" s="22">
        <f t="shared" ref="B47:B78" si="16">$A47^$K$6</f>
        <v>2.2467607828910272</v>
      </c>
      <c r="C47" s="19">
        <f t="shared" ref="C47:C78" si="17">1-D$13/$K$5*($B47-1)</f>
        <v>0.83792109822416649</v>
      </c>
      <c r="D47" s="37">
        <f t="shared" si="10"/>
        <v>3.8870390448561092</v>
      </c>
      <c r="E47" s="34">
        <f t="shared" ref="E47:E78" si="18">1-F$13/$K$5*($B47-1)</f>
        <v>0.82981715313537474</v>
      </c>
      <c r="F47" s="37">
        <f t="shared" si="15"/>
        <v>3.9512727977174729</v>
      </c>
      <c r="G47" s="34">
        <f t="shared" ref="G47:G78" si="19">1-H$13/$K$5*($B47-1)</f>
        <v>0.8055053178689997</v>
      </c>
      <c r="H47" s="37">
        <f t="shared" si="15"/>
        <v>4.0884498393017008</v>
      </c>
      <c r="I47" s="34">
        <f t="shared" ref="I47:I78" si="20">1-J$13/$K$5*($B47-1)</f>
        <v>0.76498559242504138</v>
      </c>
      <c r="J47" s="37">
        <f t="shared" si="11"/>
        <v>4.197207284015656</v>
      </c>
      <c r="K47" s="34">
        <f t="shared" ref="K47:K78" si="21">1-L$13/$K$5*($B47-1)</f>
        <v>0.70825797680349967</v>
      </c>
      <c r="L47" s="37">
        <f t="shared" si="12"/>
        <v>4.2107390837850653</v>
      </c>
      <c r="M47" s="34">
        <f t="shared" ref="M47:M78" si="22">1-N$13/$K$5*($B47-1)</f>
        <v>0.63532247100437456</v>
      </c>
      <c r="N47" s="37">
        <f t="shared" si="13"/>
        <v>4.102095248403077</v>
      </c>
      <c r="O47" s="34">
        <f t="shared" ref="O47:O78" si="23">1-P$13/$K$5*($B47-1)</f>
        <v>0.54617907502766605</v>
      </c>
      <c r="P47" s="26">
        <f t="shared" si="14"/>
        <v>3.8591553013641651</v>
      </c>
    </row>
    <row r="48" spans="1:16">
      <c r="A48" s="91">
        <f>'Hesaplama Tablosu-pi_c'!A48</f>
        <v>17.5</v>
      </c>
      <c r="B48" s="22">
        <f t="shared" si="16"/>
        <v>2.2654460707327093</v>
      </c>
      <c r="C48" s="19">
        <f t="shared" si="17"/>
        <v>0.83549201080474778</v>
      </c>
      <c r="D48" s="37">
        <f t="shared" si="10"/>
        <v>3.8931786473122054</v>
      </c>
      <c r="E48" s="34">
        <f t="shared" si="18"/>
        <v>0.82726661134498514</v>
      </c>
      <c r="F48" s="37">
        <f t="shared" si="15"/>
        <v>3.9558727640613016</v>
      </c>
      <c r="G48" s="34">
        <f t="shared" si="19"/>
        <v>0.80259041296569733</v>
      </c>
      <c r="H48" s="37">
        <f t="shared" si="15"/>
        <v>4.0891285050101063</v>
      </c>
      <c r="I48" s="34">
        <f t="shared" si="20"/>
        <v>0.76146341566688425</v>
      </c>
      <c r="J48" s="37">
        <f t="shared" si="11"/>
        <v>4.1926669006456514</v>
      </c>
      <c r="K48" s="34">
        <f t="shared" si="21"/>
        <v>0.70388561944854611</v>
      </c>
      <c r="L48" s="37">
        <f t="shared" si="12"/>
        <v>4.2000710812048654</v>
      </c>
      <c r="M48" s="34">
        <f t="shared" si="22"/>
        <v>0.62985702431068247</v>
      </c>
      <c r="N48" s="37">
        <f t="shared" si="13"/>
        <v>4.0840823664048376</v>
      </c>
      <c r="O48" s="34">
        <f t="shared" si="23"/>
        <v>0.53937763025329377</v>
      </c>
      <c r="P48" s="26">
        <f t="shared" si="14"/>
        <v>3.8316983175870432</v>
      </c>
    </row>
    <row r="49" spans="1:16">
      <c r="A49" s="91">
        <f>'Hesaplama Tablosu-pi_c'!A49</f>
        <v>18</v>
      </c>
      <c r="B49" s="22">
        <f t="shared" si="16"/>
        <v>2.2837538219638009</v>
      </c>
      <c r="C49" s="19">
        <f t="shared" si="17"/>
        <v>0.8331120031447059</v>
      </c>
      <c r="D49" s="37">
        <f t="shared" si="10"/>
        <v>3.8988974575904805</v>
      </c>
      <c r="E49" s="34">
        <f t="shared" si="18"/>
        <v>0.8247676033019411</v>
      </c>
      <c r="F49" s="37">
        <f t="shared" ref="F49:H64" si="24">SQRT(1/$K$7*$K$5/(F$13*$B49)*($B49*F$13*E49-1))</f>
        <v>3.9601051542226671</v>
      </c>
      <c r="G49" s="34">
        <f t="shared" si="19"/>
        <v>0.79973440377364702</v>
      </c>
      <c r="H49" s="37">
        <f t="shared" si="24"/>
        <v>4.0895650409296627</v>
      </c>
      <c r="I49" s="34">
        <f t="shared" si="20"/>
        <v>0.75801240455982355</v>
      </c>
      <c r="J49" s="37">
        <f t="shared" si="11"/>
        <v>4.1880289783375106</v>
      </c>
      <c r="K49" s="34">
        <f t="shared" si="21"/>
        <v>0.69960160566047058</v>
      </c>
      <c r="L49" s="37">
        <f t="shared" si="12"/>
        <v>4.1894437013390977</v>
      </c>
      <c r="M49" s="34">
        <f t="shared" si="22"/>
        <v>0.62450200707558823</v>
      </c>
      <c r="N49" s="37">
        <f t="shared" si="13"/>
        <v>4.066233580932872</v>
      </c>
      <c r="O49" s="34">
        <f t="shared" si="23"/>
        <v>0.53271360880517649</v>
      </c>
      <c r="P49" s="26">
        <f t="shared" si="14"/>
        <v>3.8044987422980459</v>
      </c>
    </row>
    <row r="50" spans="1:16">
      <c r="A50" s="91">
        <f>'Hesaplama Tablosu-pi_c'!A50</f>
        <v>18.5</v>
      </c>
      <c r="B50" s="22">
        <f t="shared" si="16"/>
        <v>2.3017018419315511</v>
      </c>
      <c r="C50" s="19">
        <f t="shared" si="17"/>
        <v>0.83077876054889832</v>
      </c>
      <c r="D50" s="37">
        <f t="shared" si="10"/>
        <v>3.904226621123557</v>
      </c>
      <c r="E50" s="34">
        <f t="shared" si="18"/>
        <v>0.82231769857634329</v>
      </c>
      <c r="F50" s="37">
        <f t="shared" si="24"/>
        <v>3.9639975299325441</v>
      </c>
      <c r="G50" s="34">
        <f t="shared" si="19"/>
        <v>0.79693451265867798</v>
      </c>
      <c r="H50" s="37">
        <f t="shared" si="24"/>
        <v>4.0897788396957919</v>
      </c>
      <c r="I50" s="34">
        <f t="shared" si="20"/>
        <v>0.75462920279590262</v>
      </c>
      <c r="J50" s="37">
        <f t="shared" ref="J50:J81" si="25">SQRT(1/$K$7*$K$5/(J$13*$B50)*($B50*J$13*I50-1))</f>
        <v>4.18330395848285</v>
      </c>
      <c r="K50" s="34">
        <f t="shared" si="21"/>
        <v>0.69540176898801709</v>
      </c>
      <c r="L50" s="37">
        <f t="shared" ref="L50:L81" si="26">SQRT(1/$K$7*$K$5/(L$13*$B50)*($B50*L$13*K50-1))</f>
        <v>4.1788592042889769</v>
      </c>
      <c r="M50" s="34">
        <f t="shared" si="22"/>
        <v>0.61925221123502139</v>
      </c>
      <c r="N50" s="37">
        <f t="shared" ref="N50:N81" si="27">SQRT(1/$K$7*$K$5/(N$13*$B50)*($B50*N$13*M50-1))</f>
        <v>4.0485437668254844</v>
      </c>
      <c r="O50" s="34">
        <f t="shared" si="23"/>
        <v>0.52618052953691541</v>
      </c>
      <c r="P50" s="26">
        <f t="shared" ref="P50:P81" si="28">SQRT(1/$K$7*$K$5/(P$13*$B50)*($B50*P$13*O50-1))</f>
        <v>3.7775441637675535</v>
      </c>
    </row>
    <row r="51" spans="1:16">
      <c r="A51" s="91">
        <f>'Hesaplama Tablosu-pi_c'!A51</f>
        <v>19</v>
      </c>
      <c r="B51" s="22">
        <f t="shared" si="16"/>
        <v>2.3193066419035824</v>
      </c>
      <c r="C51" s="19">
        <f t="shared" si="17"/>
        <v>0.82849013655253434</v>
      </c>
      <c r="D51" s="37">
        <f t="shared" si="10"/>
        <v>3.9091942696260307</v>
      </c>
      <c r="E51" s="34">
        <f t="shared" si="18"/>
        <v>0.81991464338016096</v>
      </c>
      <c r="F51" s="37">
        <f t="shared" si="24"/>
        <v>3.9675747788167994</v>
      </c>
      <c r="G51" s="34">
        <f t="shared" si="19"/>
        <v>0.79418816386304114</v>
      </c>
      <c r="H51" s="37">
        <f t="shared" si="24"/>
        <v>4.0897873740367814</v>
      </c>
      <c r="I51" s="34">
        <f t="shared" si="20"/>
        <v>0.75131069800117478</v>
      </c>
      <c r="J51" s="37">
        <f t="shared" si="25"/>
        <v>4.1785011569383386</v>
      </c>
      <c r="K51" s="34">
        <f t="shared" si="21"/>
        <v>0.69128224579456177</v>
      </c>
      <c r="L51" s="37">
        <f t="shared" si="26"/>
        <v>4.1683194200479274</v>
      </c>
      <c r="M51" s="34">
        <f t="shared" si="22"/>
        <v>0.61410280724320221</v>
      </c>
      <c r="N51" s="37">
        <f t="shared" si="27"/>
        <v>4.0310079660845544</v>
      </c>
      <c r="O51" s="34">
        <f t="shared" si="23"/>
        <v>0.51977238234709611</v>
      </c>
      <c r="P51" s="26">
        <f t="shared" si="28"/>
        <v>3.7508228580703138</v>
      </c>
    </row>
    <row r="52" spans="1:16">
      <c r="A52" s="91">
        <f>'Hesaplama Tablosu-pi_c'!A52</f>
        <v>19.5</v>
      </c>
      <c r="B52" s="22">
        <f t="shared" si="16"/>
        <v>2.3365835644244273</v>
      </c>
      <c r="C52" s="19">
        <f t="shared" si="17"/>
        <v>0.82624413662482443</v>
      </c>
      <c r="D52" s="37">
        <f t="shared" si="10"/>
        <v>3.9138258818148306</v>
      </c>
      <c r="E52" s="34">
        <f t="shared" si="18"/>
        <v>0.81755634345606565</v>
      </c>
      <c r="F52" s="37">
        <f t="shared" si="24"/>
        <v>3.9708594343186183</v>
      </c>
      <c r="G52" s="34">
        <f t="shared" si="19"/>
        <v>0.79149296394978941</v>
      </c>
      <c r="H52" s="37">
        <f t="shared" si="24"/>
        <v>4.0896064280622397</v>
      </c>
      <c r="I52" s="34">
        <f t="shared" si="20"/>
        <v>0.74805399810599549</v>
      </c>
      <c r="J52" s="37">
        <f t="shared" si="25"/>
        <v>4.1736289049026416</v>
      </c>
      <c r="K52" s="34">
        <f t="shared" si="21"/>
        <v>0.687239445924684</v>
      </c>
      <c r="L52" s="37">
        <f t="shared" si="26"/>
        <v>4.1578258127723453</v>
      </c>
      <c r="M52" s="34">
        <f t="shared" si="22"/>
        <v>0.60904930740585506</v>
      </c>
      <c r="N52" s="37">
        <f t="shared" si="27"/>
        <v>4.0136213882071106</v>
      </c>
      <c r="O52" s="34">
        <f t="shared" si="23"/>
        <v>0.51348358254950854</v>
      </c>
      <c r="P52" s="26">
        <f t="shared" si="28"/>
        <v>3.7243237334647876</v>
      </c>
    </row>
    <row r="53" spans="1:16">
      <c r="A53" s="91">
        <f>'Hesaplama Tablosu-pi_c'!A53</f>
        <v>20</v>
      </c>
      <c r="B53" s="22">
        <f t="shared" si="16"/>
        <v>2.3535468936502517</v>
      </c>
      <c r="C53" s="19">
        <f t="shared" si="17"/>
        <v>0.82403890382546729</v>
      </c>
      <c r="D53" s="37">
        <f t="shared" si="10"/>
        <v>3.9181445929532037</v>
      </c>
      <c r="E53" s="34">
        <f t="shared" si="18"/>
        <v>0.81524084901674065</v>
      </c>
      <c r="F53" s="37">
        <f t="shared" si="24"/>
        <v>3.9738719503143094</v>
      </c>
      <c r="G53" s="34">
        <f t="shared" si="19"/>
        <v>0.78884668459056073</v>
      </c>
      <c r="H53" s="37">
        <f t="shared" si="24"/>
        <v>4.0892502957516106</v>
      </c>
      <c r="I53" s="34">
        <f t="shared" si="20"/>
        <v>0.74485641054692753</v>
      </c>
      <c r="J53" s="37">
        <f t="shared" si="25"/>
        <v>4.1686946694034708</v>
      </c>
      <c r="K53" s="34">
        <f t="shared" si="21"/>
        <v>0.68327002688584115</v>
      </c>
      <c r="L53" s="37">
        <f t="shared" si="26"/>
        <v>4.1473795348948537</v>
      </c>
      <c r="M53" s="34">
        <f t="shared" si="22"/>
        <v>0.60408753360730139</v>
      </c>
      <c r="N53" s="37">
        <f t="shared" si="27"/>
        <v>3.996379408689307</v>
      </c>
      <c r="O53" s="34">
        <f t="shared" si="23"/>
        <v>0.50730893071130834</v>
      </c>
      <c r="P53" s="26">
        <f t="shared" si="28"/>
        <v>3.6980362800130173</v>
      </c>
    </row>
    <row r="54" spans="1:16">
      <c r="A54" s="91">
        <f>'Hesaplama Tablosu-pi_c'!A54</f>
        <v>20.5</v>
      </c>
      <c r="B54" s="22">
        <f t="shared" si="16"/>
        <v>2.3702099527897631</v>
      </c>
      <c r="C54" s="19">
        <f t="shared" si="17"/>
        <v>0.82187270613733077</v>
      </c>
      <c r="D54" s="37">
        <f t="shared" si="10"/>
        <v>3.9221714615665735</v>
      </c>
      <c r="E54" s="34">
        <f t="shared" si="18"/>
        <v>0.81296634144419733</v>
      </c>
      <c r="F54" s="37">
        <f t="shared" si="24"/>
        <v>3.9766309377949627</v>
      </c>
      <c r="G54" s="34">
        <f t="shared" si="19"/>
        <v>0.78624724736479701</v>
      </c>
      <c r="H54" s="37">
        <f t="shared" si="24"/>
        <v>4.088731951972548</v>
      </c>
      <c r="I54" s="34">
        <f t="shared" si="20"/>
        <v>0.7417154238991297</v>
      </c>
      <c r="J54" s="37">
        <f t="shared" si="25"/>
        <v>4.1637051567469792</v>
      </c>
      <c r="K54" s="34">
        <f t="shared" si="21"/>
        <v>0.67937087104719551</v>
      </c>
      <c r="L54" s="37">
        <f t="shared" si="26"/>
        <v>4.136981472839607</v>
      </c>
      <c r="M54" s="34">
        <f t="shared" si="22"/>
        <v>0.59921358880899434</v>
      </c>
      <c r="N54" s="37">
        <f t="shared" si="27"/>
        <v>3.9792775661925983</v>
      </c>
      <c r="O54" s="34">
        <f t="shared" si="23"/>
        <v>0.50124357718452628</v>
      </c>
      <c r="P54" s="26">
        <f t="shared" si="28"/>
        <v>3.6719505238694627</v>
      </c>
    </row>
    <row r="55" spans="1:16">
      <c r="A55" s="91">
        <f>'Hesaplama Tablosu-pi_c'!A55</f>
        <v>21</v>
      </c>
      <c r="B55" s="22">
        <f t="shared" si="16"/>
        <v>2.3865851904336406</v>
      </c>
      <c r="C55" s="19">
        <f t="shared" si="17"/>
        <v>0.81974392524362671</v>
      </c>
      <c r="D55" s="37">
        <f t="shared" si="10"/>
        <v>3.9259257001471659</v>
      </c>
      <c r="E55" s="34">
        <f t="shared" si="18"/>
        <v>0.81073112150580806</v>
      </c>
      <c r="F55" s="37">
        <f t="shared" si="24"/>
        <v>3.9791533696379009</v>
      </c>
      <c r="G55" s="34">
        <f t="shared" si="19"/>
        <v>0.7836927102923521</v>
      </c>
      <c r="H55" s="37">
        <f t="shared" si="24"/>
        <v>4.0880632003869612</v>
      </c>
      <c r="I55" s="34">
        <f t="shared" si="20"/>
        <v>0.73862869160325872</v>
      </c>
      <c r="J55" s="37">
        <f t="shared" si="25"/>
        <v>4.1586664016661414</v>
      </c>
      <c r="K55" s="34">
        <f t="shared" si="21"/>
        <v>0.67553906543852815</v>
      </c>
      <c r="L55" s="37">
        <f t="shared" si="26"/>
        <v>4.1266322857648312</v>
      </c>
      <c r="M55" s="34">
        <f t="shared" si="22"/>
        <v>0.59442383179816016</v>
      </c>
      <c r="N55" s="37">
        <f t="shared" si="27"/>
        <v>3.9623115587475941</v>
      </c>
      <c r="O55" s="34">
        <f t="shared" si="23"/>
        <v>0.49528299068215487</v>
      </c>
      <c r="P55" s="26">
        <f t="shared" si="28"/>
        <v>3.6460569857339795</v>
      </c>
    </row>
    <row r="56" spans="1:16">
      <c r="A56" s="91">
        <f>'Hesaplama Tablosu-pi_c'!A56</f>
        <v>21.5</v>
      </c>
      <c r="B56" s="22">
        <f t="shared" si="16"/>
        <v>2.4026842572721527</v>
      </c>
      <c r="C56" s="19">
        <f t="shared" si="17"/>
        <v>0.81765104655462018</v>
      </c>
      <c r="D56" s="37">
        <f t="shared" si="10"/>
        <v>3.9294248754434542</v>
      </c>
      <c r="E56" s="34">
        <f t="shared" si="18"/>
        <v>0.8085335988823511</v>
      </c>
      <c r="F56" s="37">
        <f t="shared" si="24"/>
        <v>3.9814547584159605</v>
      </c>
      <c r="G56" s="34">
        <f t="shared" si="19"/>
        <v>0.78118125586554421</v>
      </c>
      <c r="H56" s="37">
        <f t="shared" si="24"/>
        <v>4.0872548018263188</v>
      </c>
      <c r="I56" s="34">
        <f t="shared" si="20"/>
        <v>0.73559401750419928</v>
      </c>
      <c r="J56" s="37">
        <f t="shared" si="25"/>
        <v>4.1535838444137303</v>
      </c>
      <c r="K56" s="34">
        <f t="shared" si="21"/>
        <v>0.67177188379831632</v>
      </c>
      <c r="L56" s="37">
        <f t="shared" si="26"/>
        <v>4.1163324384926598</v>
      </c>
      <c r="M56" s="34">
        <f t="shared" si="22"/>
        <v>0.58971485474789542</v>
      </c>
      <c r="N56" s="37">
        <f t="shared" si="27"/>
        <v>3.9454772392836102</v>
      </c>
      <c r="O56" s="34">
        <f t="shared" si="23"/>
        <v>0.48942293035293638</v>
      </c>
      <c r="P56" s="26">
        <f t="shared" si="28"/>
        <v>3.6203466430230629</v>
      </c>
    </row>
    <row r="57" spans="1:16">
      <c r="A57" s="91">
        <f>'Hesaplama Tablosu-pi_c'!A57</f>
        <v>22</v>
      </c>
      <c r="B57" s="22">
        <f t="shared" si="16"/>
        <v>2.4185180744682757</v>
      </c>
      <c r="C57" s="19">
        <f t="shared" si="17"/>
        <v>0.8155926503191242</v>
      </c>
      <c r="D57" s="37">
        <f t="shared" si="10"/>
        <v>3.9326850829516133</v>
      </c>
      <c r="E57" s="34">
        <f t="shared" si="18"/>
        <v>0.80637228283508033</v>
      </c>
      <c r="F57" s="37">
        <f t="shared" si="24"/>
        <v>3.9835493113293383</v>
      </c>
      <c r="G57" s="34">
        <f t="shared" si="19"/>
        <v>0.77871118038294895</v>
      </c>
      <c r="H57" s="37">
        <f t="shared" si="24"/>
        <v>4.0863165860943376</v>
      </c>
      <c r="I57" s="34">
        <f t="shared" si="20"/>
        <v>0.73260934296273006</v>
      </c>
      <c r="J57" s="37">
        <f t="shared" si="25"/>
        <v>4.1484623976514872</v>
      </c>
      <c r="K57" s="34">
        <f t="shared" si="21"/>
        <v>0.66806677057442354</v>
      </c>
      <c r="L57" s="37">
        <f t="shared" si="26"/>
        <v>4.1060822295749553</v>
      </c>
      <c r="M57" s="34">
        <f t="shared" si="22"/>
        <v>0.5850834632180294</v>
      </c>
      <c r="N57" s="37">
        <f t="shared" si="27"/>
        <v>3.9287706107045954</v>
      </c>
      <c r="O57" s="34">
        <f t="shared" si="23"/>
        <v>0.48365942089354763</v>
      </c>
      <c r="P57" s="26">
        <f t="shared" si="28"/>
        <v>3.5948108953653271</v>
      </c>
    </row>
    <row r="58" spans="1:16">
      <c r="A58" s="91">
        <f>'Hesaplama Tablosu-pi_c'!A58</f>
        <v>22.5</v>
      </c>
      <c r="B58" s="22">
        <f t="shared" si="16"/>
        <v>2.4340968947617139</v>
      </c>
      <c r="C58" s="19">
        <f t="shared" si="17"/>
        <v>0.81356740368097724</v>
      </c>
      <c r="D58" s="37">
        <f t="shared" si="10"/>
        <v>3.9357210994367726</v>
      </c>
      <c r="E58" s="34">
        <f t="shared" si="18"/>
        <v>0.80424577386502605</v>
      </c>
      <c r="F58" s="37">
        <f t="shared" si="24"/>
        <v>3.9854500656481204</v>
      </c>
      <c r="G58" s="34">
        <f t="shared" si="19"/>
        <v>0.77628088441717269</v>
      </c>
      <c r="H58" s="37">
        <f t="shared" si="24"/>
        <v>4.0852575496517263</v>
      </c>
      <c r="I58" s="34">
        <f t="shared" si="20"/>
        <v>0.72967273533741694</v>
      </c>
      <c r="J58" s="37">
        <f t="shared" si="25"/>
        <v>4.1433065046692592</v>
      </c>
      <c r="K58" s="34">
        <f t="shared" si="21"/>
        <v>0.66442132662575903</v>
      </c>
      <c r="L58" s="37">
        <f t="shared" si="26"/>
        <v>4.095881815274363</v>
      </c>
      <c r="M58" s="34">
        <f t="shared" si="22"/>
        <v>0.58052665828219874</v>
      </c>
      <c r="N58" s="37">
        <f t="shared" si="27"/>
        <v>3.9121878206802543</v>
      </c>
      <c r="O58" s="34">
        <f t="shared" si="23"/>
        <v>0.47798873030673616</v>
      </c>
      <c r="P58" s="26">
        <f t="shared" si="28"/>
        <v>3.5694415330728062</v>
      </c>
    </row>
    <row r="59" spans="1:16">
      <c r="A59" s="91">
        <f>'Hesaplama Tablosu-pi_c'!A59</f>
        <v>23</v>
      </c>
      <c r="B59" s="22">
        <f t="shared" si="16"/>
        <v>2.4494303572199536</v>
      </c>
      <c r="C59" s="19">
        <f t="shared" si="17"/>
        <v>0.81157405356140599</v>
      </c>
      <c r="D59" s="37">
        <f t="shared" si="10"/>
        <v>3.9385465166719555</v>
      </c>
      <c r="E59" s="34">
        <f t="shared" si="18"/>
        <v>0.80215275623947635</v>
      </c>
      <c r="F59" s="37">
        <f t="shared" si="24"/>
        <v>3.9871690074884785</v>
      </c>
      <c r="G59" s="34">
        <f t="shared" si="19"/>
        <v>0.77388886427368719</v>
      </c>
      <c r="H59" s="37">
        <f t="shared" si="24"/>
        <v>4.084085941228933</v>
      </c>
      <c r="I59" s="34">
        <f t="shared" si="20"/>
        <v>0.72678237766403875</v>
      </c>
      <c r="J59" s="37">
        <f t="shared" si="25"/>
        <v>4.1381201902101514</v>
      </c>
      <c r="K59" s="34">
        <f t="shared" si="21"/>
        <v>0.6608332964105309</v>
      </c>
      <c r="L59" s="37">
        <f t="shared" si="26"/>
        <v>4.085731230103403</v>
      </c>
      <c r="M59" s="34">
        <f t="shared" si="22"/>
        <v>0.57604162051316354</v>
      </c>
      <c r="N59" s="37">
        <f t="shared" si="27"/>
        <v>3.8957251562810096</v>
      </c>
      <c r="O59" s="34">
        <f t="shared" si="23"/>
        <v>0.4724073499719369</v>
      </c>
      <c r="P59" s="26">
        <f t="shared" si="28"/>
        <v>3.5442307082796853</v>
      </c>
    </row>
    <row r="60" spans="1:16">
      <c r="A60" s="91">
        <f>'Hesaplama Tablosu-pi_c'!A60</f>
        <v>23.5</v>
      </c>
      <c r="B60" s="22">
        <f t="shared" si="16"/>
        <v>2.4645275364197365</v>
      </c>
      <c r="C60" s="19">
        <f t="shared" si="17"/>
        <v>0.80961142026543431</v>
      </c>
      <c r="D60" s="37">
        <f t="shared" si="10"/>
        <v>3.9411738590611911</v>
      </c>
      <c r="E60" s="34">
        <f t="shared" si="18"/>
        <v>0.80009199127870589</v>
      </c>
      <c r="F60" s="37">
        <f t="shared" si="24"/>
        <v>3.9887171762848275</v>
      </c>
      <c r="G60" s="34">
        <f t="shared" si="19"/>
        <v>0.77153370431852109</v>
      </c>
      <c r="H60" s="37">
        <f t="shared" si="24"/>
        <v>4.0828093370794276</v>
      </c>
      <c r="I60" s="34">
        <f t="shared" si="20"/>
        <v>0.72393655938487966</v>
      </c>
      <c r="J60" s="37">
        <f t="shared" si="25"/>
        <v>4.1329071049678392</v>
      </c>
      <c r="K60" s="34">
        <f t="shared" si="21"/>
        <v>0.65730055647778163</v>
      </c>
      <c r="L60" s="37">
        <f t="shared" si="26"/>
        <v>4.0756304044539471</v>
      </c>
      <c r="M60" s="34">
        <f t="shared" si="22"/>
        <v>0.57162569559722709</v>
      </c>
      <c r="N60" s="37">
        <f t="shared" si="27"/>
        <v>3.8793790385544074</v>
      </c>
      <c r="O60" s="34">
        <f t="shared" si="23"/>
        <v>0.46691197674321594</v>
      </c>
      <c r="P60" s="26">
        <f t="shared" si="28"/>
        <v>3.5191709084751324</v>
      </c>
    </row>
    <row r="61" spans="1:16">
      <c r="A61" s="91">
        <f>'Hesaplama Tablosu-pi_c'!A61</f>
        <v>24</v>
      </c>
      <c r="B61" s="22">
        <f t="shared" si="16"/>
        <v>2.4793969867312331</v>
      </c>
      <c r="C61" s="19">
        <f t="shared" si="17"/>
        <v>0.80767839172493971</v>
      </c>
      <c r="D61" s="37">
        <f t="shared" si="10"/>
        <v>3.9436146873864084</v>
      </c>
      <c r="E61" s="34">
        <f t="shared" si="18"/>
        <v>0.79806231131118666</v>
      </c>
      <c r="F61" s="37">
        <f t="shared" si="24"/>
        <v>3.9901047569428627</v>
      </c>
      <c r="G61" s="34">
        <f t="shared" si="19"/>
        <v>0.7692140700699277</v>
      </c>
      <c r="H61" s="37">
        <f t="shared" si="24"/>
        <v>4.0814347073127752</v>
      </c>
      <c r="I61" s="34">
        <f t="shared" si="20"/>
        <v>0.72113366800116263</v>
      </c>
      <c r="J61" s="37">
        <f t="shared" si="25"/>
        <v>4.1276705646502521</v>
      </c>
      <c r="K61" s="34">
        <f t="shared" si="21"/>
        <v>0.65382110510489144</v>
      </c>
      <c r="L61" s="37">
        <f t="shared" si="26"/>
        <v>4.0655791797596148</v>
      </c>
      <c r="M61" s="34">
        <f t="shared" si="22"/>
        <v>0.56727638138111436</v>
      </c>
      <c r="N61" s="37">
        <f t="shared" si="27"/>
        <v>3.8631460171163723</v>
      </c>
      <c r="O61" s="34">
        <f t="shared" si="23"/>
        <v>0.46149949682983116</v>
      </c>
      <c r="P61" s="26">
        <f t="shared" si="28"/>
        <v>3.4942549321877139</v>
      </c>
    </row>
    <row r="62" spans="1:16">
      <c r="A62" s="91">
        <f>'Hesaplama Tablosu-pi_c'!A62</f>
        <v>24.5</v>
      </c>
      <c r="B62" s="22">
        <f t="shared" si="16"/>
        <v>2.4940467822838128</v>
      </c>
      <c r="C62" s="19">
        <f t="shared" si="17"/>
        <v>0.8057739183031043</v>
      </c>
      <c r="D62" s="37">
        <f t="shared" si="10"/>
        <v>3.9458796905666444</v>
      </c>
      <c r="E62" s="34">
        <f t="shared" si="18"/>
        <v>0.79606261421825952</v>
      </c>
      <c r="F62" s="37">
        <f t="shared" si="24"/>
        <v>3.9913411613478145</v>
      </c>
      <c r="G62" s="34">
        <f t="shared" si="19"/>
        <v>0.7669287019637252</v>
      </c>
      <c r="H62" s="37">
        <f t="shared" si="24"/>
        <v>4.0799684745217517</v>
      </c>
      <c r="I62" s="34">
        <f t="shared" si="20"/>
        <v>0.71837218153950122</v>
      </c>
      <c r="J62" s="37">
        <f t="shared" si="25"/>
        <v>4.1224135843626017</v>
      </c>
      <c r="K62" s="34">
        <f t="shared" si="21"/>
        <v>0.65039305294558791</v>
      </c>
      <c r="L62" s="37">
        <f t="shared" si="26"/>
        <v>4.0555773215603548</v>
      </c>
      <c r="M62" s="34">
        <f t="shared" si="22"/>
        <v>0.56299131618198484</v>
      </c>
      <c r="N62" s="37">
        <f t="shared" si="27"/>
        <v>3.8470227648120279</v>
      </c>
      <c r="O62" s="34">
        <f t="shared" si="23"/>
        <v>0.4561669712486921</v>
      </c>
      <c r="P62" s="26">
        <f t="shared" si="28"/>
        <v>3.4694758666058494</v>
      </c>
    </row>
    <row r="63" spans="1:16">
      <c r="A63" s="91">
        <f>'Hesaplama Tablosu-pi_c'!A63</f>
        <v>25</v>
      </c>
      <c r="B63" s="22">
        <f t="shared" si="16"/>
        <v>2.5084845531135187</v>
      </c>
      <c r="C63" s="19">
        <f t="shared" si="17"/>
        <v>0.80389700809524256</v>
      </c>
      <c r="D63" s="37">
        <f t="shared" si="10"/>
        <v>3.9479787670280131</v>
      </c>
      <c r="E63" s="34">
        <f t="shared" si="18"/>
        <v>0.79409185850000474</v>
      </c>
      <c r="F63" s="37">
        <f t="shared" si="24"/>
        <v>3.992435100645586</v>
      </c>
      <c r="G63" s="34">
        <f t="shared" si="19"/>
        <v>0.76467640971429107</v>
      </c>
      <c r="H63" s="37">
        <f t="shared" si="24"/>
        <v>4.0784165657317288</v>
      </c>
      <c r="I63" s="34">
        <f t="shared" si="20"/>
        <v>0.71565066173810177</v>
      </c>
      <c r="J63" s="37">
        <f t="shared" si="25"/>
        <v>4.1171389089460284</v>
      </c>
      <c r="K63" s="34">
        <f t="shared" si="21"/>
        <v>0.64701461457143661</v>
      </c>
      <c r="L63" s="37">
        <f t="shared" si="26"/>
        <v>4.0456245307783094</v>
      </c>
      <c r="M63" s="34">
        <f t="shared" si="22"/>
        <v>0.55876826821429582</v>
      </c>
      <c r="N63" s="37">
        <f t="shared" si="27"/>
        <v>3.831006072486197</v>
      </c>
      <c r="O63" s="34">
        <f t="shared" si="23"/>
        <v>0.45091162266667917</v>
      </c>
      <c r="P63" s="26">
        <f t="shared" si="28"/>
        <v>3.4448270669424925</v>
      </c>
    </row>
    <row r="64" spans="1:16">
      <c r="A64" s="91">
        <f>'Hesaplama Tablosu-pi_c'!A64</f>
        <v>25.5</v>
      </c>
      <c r="B64" s="22">
        <f t="shared" si="16"/>
        <v>2.52271751792567</v>
      </c>
      <c r="C64" s="19">
        <f t="shared" si="17"/>
        <v>0.80204672266966293</v>
      </c>
      <c r="D64" s="37">
        <f t="shared" si="10"/>
        <v>3.9499210970423113</v>
      </c>
      <c r="E64" s="34">
        <f t="shared" si="18"/>
        <v>0.79214905880314601</v>
      </c>
      <c r="F64" s="37">
        <f t="shared" si="24"/>
        <v>3.9933946495014263</v>
      </c>
      <c r="G64" s="34">
        <f t="shared" si="19"/>
        <v>0.76245606720359549</v>
      </c>
      <c r="H64" s="37">
        <f t="shared" si="24"/>
        <v>4.0767844585460526</v>
      </c>
      <c r="I64" s="34">
        <f t="shared" si="20"/>
        <v>0.71296774787101125</v>
      </c>
      <c r="J64" s="37">
        <f t="shared" si="25"/>
        <v>4.1118490398113989</v>
      </c>
      <c r="K64" s="34">
        <f t="shared" si="21"/>
        <v>0.64368410080539329</v>
      </c>
      <c r="L64" s="37">
        <f t="shared" si="26"/>
        <v>4.0357204534646467</v>
      </c>
      <c r="M64" s="34">
        <f t="shared" si="22"/>
        <v>0.5546051260067415</v>
      </c>
      <c r="N64" s="37">
        <f t="shared" si="27"/>
        <v>3.8150928438924052</v>
      </c>
      <c r="O64" s="34">
        <f t="shared" si="23"/>
        <v>0.4457308234750561</v>
      </c>
      <c r="P64" s="26">
        <f t="shared" si="28"/>
        <v>3.4203021373729987</v>
      </c>
    </row>
    <row r="65" spans="1:16">
      <c r="A65" s="91">
        <f>'Hesaplama Tablosu-pi_c'!A65</f>
        <v>26</v>
      </c>
      <c r="B65" s="22">
        <f t="shared" si="16"/>
        <v>2.5367525138493132</v>
      </c>
      <c r="C65" s="19">
        <f t="shared" si="17"/>
        <v>0.80022217319958933</v>
      </c>
      <c r="D65" s="37">
        <f t="shared" si="10"/>
        <v>3.9517152071917043</v>
      </c>
      <c r="E65" s="34">
        <f t="shared" si="18"/>
        <v>0.79023328185956876</v>
      </c>
      <c r="F65" s="37">
        <f t="shared" ref="F65:H80" si="29">SQRT(1/$K$7*$K$5/(F$13*$B65)*($B65*F$13*E65-1))</f>
        <v>3.9942273033632785</v>
      </c>
      <c r="G65" s="34">
        <f t="shared" si="19"/>
        <v>0.76026660783950717</v>
      </c>
      <c r="H65" s="37">
        <f t="shared" si="29"/>
        <v>4.0750772222324585</v>
      </c>
      <c r="I65" s="34">
        <f t="shared" si="20"/>
        <v>0.71032215113940445</v>
      </c>
      <c r="J65" s="37">
        <f t="shared" si="25"/>
        <v>4.1065462587273602</v>
      </c>
      <c r="K65" s="34">
        <f t="shared" si="21"/>
        <v>0.6403999117592607</v>
      </c>
      <c r="L65" s="37">
        <f t="shared" si="26"/>
        <v>4.0258646892361059</v>
      </c>
      <c r="M65" s="34">
        <f t="shared" si="22"/>
        <v>0.55049988969907593</v>
      </c>
      <c r="N65" s="37">
        <f t="shared" si="27"/>
        <v>3.7992800907604165</v>
      </c>
      <c r="O65" s="34">
        <f t="shared" si="23"/>
        <v>0.44062208495885002</v>
      </c>
      <c r="P65" s="26">
        <f t="shared" si="28"/>
        <v>3.3958949133934855</v>
      </c>
    </row>
    <row r="66" spans="1:16">
      <c r="A66" s="91">
        <f>'Hesaplama Tablosu-pi_c'!A66</f>
        <v>26.5</v>
      </c>
      <c r="B66" s="22">
        <f t="shared" si="16"/>
        <v>2.550596023511928</v>
      </c>
      <c r="C66" s="19">
        <f t="shared" si="17"/>
        <v>0.79842251694344935</v>
      </c>
      <c r="D66" s="37">
        <f t="shared" si="10"/>
        <v>3.9533690279493814</v>
      </c>
      <c r="E66" s="34">
        <f t="shared" si="18"/>
        <v>0.78834364279062186</v>
      </c>
      <c r="F66" s="37">
        <f t="shared" si="29"/>
        <v>3.9949400296084665</v>
      </c>
      <c r="G66" s="34">
        <f t="shared" si="19"/>
        <v>0.75810702033213917</v>
      </c>
      <c r="H66" s="37">
        <f t="shared" si="29"/>
        <v>4.0732995543877859</v>
      </c>
      <c r="I66" s="34">
        <f t="shared" si="20"/>
        <v>0.70771264956800151</v>
      </c>
      <c r="J66" s="37">
        <f t="shared" si="25"/>
        <v>4.1012326489544355</v>
      </c>
      <c r="K66" s="34">
        <f t="shared" si="21"/>
        <v>0.63716053049820887</v>
      </c>
      <c r="L66" s="37">
        <f t="shared" si="26"/>
        <v>4.0160567985861872</v>
      </c>
      <c r="M66" s="34">
        <f t="shared" si="22"/>
        <v>0.54645066312276103</v>
      </c>
      <c r="N66" s="37">
        <f t="shared" si="27"/>
        <v>3.7835649280355494</v>
      </c>
      <c r="O66" s="34">
        <f t="shared" si="23"/>
        <v>0.43558304744165821</v>
      </c>
      <c r="P66" s="26">
        <f t="shared" si="28"/>
        <v>3.3715994454630414</v>
      </c>
    </row>
    <row r="67" spans="1:16">
      <c r="A67" s="91">
        <f>'Hesaplama Tablosu-pi_c'!A67</f>
        <v>27</v>
      </c>
      <c r="B67" s="22">
        <f t="shared" si="16"/>
        <v>2.5642541997214563</v>
      </c>
      <c r="C67" s="19">
        <f t="shared" si="17"/>
        <v>0.79664695403621066</v>
      </c>
      <c r="D67" s="37">
        <f t="shared" si="10"/>
        <v>3.9548899452254607</v>
      </c>
      <c r="E67" s="34">
        <f t="shared" si="18"/>
        <v>0.78647930173802116</v>
      </c>
      <c r="F67" s="37">
        <f t="shared" si="29"/>
        <v>3.9955393133277695</v>
      </c>
      <c r="G67" s="34">
        <f t="shared" si="19"/>
        <v>0.75597634484345289</v>
      </c>
      <c r="H67" s="37">
        <f t="shared" si="29"/>
        <v>4.0714558137278472</v>
      </c>
      <c r="I67" s="34">
        <f t="shared" si="20"/>
        <v>0.7051380833525055</v>
      </c>
      <c r="J67" s="37">
        <f t="shared" si="25"/>
        <v>4.0959101140606462</v>
      </c>
      <c r="K67" s="34">
        <f t="shared" si="21"/>
        <v>0.63396451726517933</v>
      </c>
      <c r="L67" s="37">
        <f t="shared" si="26"/>
        <v>4.0062963092276469</v>
      </c>
      <c r="M67" s="34">
        <f t="shared" si="22"/>
        <v>0.54245564658147405</v>
      </c>
      <c r="N67" s="37">
        <f t="shared" si="27"/>
        <v>3.7679445692977813</v>
      </c>
      <c r="O67" s="34">
        <f t="shared" si="23"/>
        <v>0.43061147130138988</v>
      </c>
      <c r="P67" s="26">
        <f t="shared" si="28"/>
        <v>3.3474099838073568</v>
      </c>
    </row>
    <row r="68" spans="1:16">
      <c r="A68" s="91">
        <f>'Hesaplama Tablosu-pi_c'!A68</f>
        <v>27.5</v>
      </c>
      <c r="B68" s="22">
        <f t="shared" si="16"/>
        <v>2.5777328880072354</v>
      </c>
      <c r="C68" s="19">
        <f t="shared" si="17"/>
        <v>0.79489472455905941</v>
      </c>
      <c r="D68" s="37">
        <f t="shared" si="10"/>
        <v>3.9562848466089835</v>
      </c>
      <c r="E68" s="34">
        <f t="shared" si="18"/>
        <v>0.78463946078701241</v>
      </c>
      <c r="F68" s="37">
        <f t="shared" si="29"/>
        <v>3.9960311983959054</v>
      </c>
      <c r="G68" s="34">
        <f t="shared" si="19"/>
        <v>0.75387366947087131</v>
      </c>
      <c r="H68" s="37">
        <f t="shared" si="29"/>
        <v>4.069550049473083</v>
      </c>
      <c r="I68" s="34">
        <f t="shared" si="20"/>
        <v>0.70259735061063611</v>
      </c>
      <c r="J68" s="37">
        <f t="shared" si="25"/>
        <v>4.0905803947067003</v>
      </c>
      <c r="K68" s="34">
        <f t="shared" si="21"/>
        <v>0.63081050420630702</v>
      </c>
      <c r="L68" s="37">
        <f t="shared" si="26"/>
        <v>3.9965827215994865</v>
      </c>
      <c r="M68" s="34">
        <f t="shared" si="22"/>
        <v>0.53851313025788361</v>
      </c>
      <c r="N68" s="37">
        <f t="shared" si="27"/>
        <v>3.7524163223646219</v>
      </c>
      <c r="O68" s="34">
        <f t="shared" si="23"/>
        <v>0.42570522876536632</v>
      </c>
      <c r="P68" s="26">
        <f t="shared" si="28"/>
        <v>3.3233209642738419</v>
      </c>
    </row>
    <row r="69" spans="1:16">
      <c r="A69" s="91">
        <f>'Hesaplama Tablosu-pi_c'!A69</f>
        <v>28</v>
      </c>
      <c r="B69" s="22">
        <f t="shared" si="16"/>
        <v>2.5910376472409236</v>
      </c>
      <c r="C69" s="19">
        <f t="shared" si="17"/>
        <v>0.79316510585867994</v>
      </c>
      <c r="D69" s="37">
        <f t="shared" si="10"/>
        <v>3.9575601629367845</v>
      </c>
      <c r="E69" s="34">
        <f t="shared" si="18"/>
        <v>0.78282336115161388</v>
      </c>
      <c r="F69" s="37">
        <f t="shared" si="29"/>
        <v>3.9964213243887006</v>
      </c>
      <c r="G69" s="34">
        <f t="shared" si="19"/>
        <v>0.75179812703041593</v>
      </c>
      <c r="H69" s="37">
        <f t="shared" si="29"/>
        <v>4.0675860277362181</v>
      </c>
      <c r="I69" s="34">
        <f t="shared" si="20"/>
        <v>0.70008940349508597</v>
      </c>
      <c r="J69" s="37">
        <f t="shared" si="25"/>
        <v>4.0852450836487781</v>
      </c>
      <c r="K69" s="34">
        <f t="shared" si="21"/>
        <v>0.6276971905456239</v>
      </c>
      <c r="L69" s="37">
        <f t="shared" si="26"/>
        <v>3.9869155136518937</v>
      </c>
      <c r="M69" s="34">
        <f t="shared" si="22"/>
        <v>0.53462148818202992</v>
      </c>
      <c r="N69" s="37">
        <f t="shared" si="27"/>
        <v>3.7369775850786779</v>
      </c>
      <c r="O69" s="34">
        <f t="shared" si="23"/>
        <v>0.42086229640430384</v>
      </c>
      <c r="P69" s="26">
        <f t="shared" si="28"/>
        <v>3.2993269951393049</v>
      </c>
    </row>
    <row r="70" spans="1:16">
      <c r="A70" s="91">
        <f>'Hesaplama Tablosu-pi_c'!A70</f>
        <v>28.5</v>
      </c>
      <c r="B70" s="22">
        <f t="shared" si="16"/>
        <v>2.6041737685321307</v>
      </c>
      <c r="C70" s="19">
        <f t="shared" si="17"/>
        <v>0.79145741009082304</v>
      </c>
      <c r="D70" s="37">
        <f t="shared" si="10"/>
        <v>3.9587219057351999</v>
      </c>
      <c r="E70" s="34">
        <f t="shared" si="18"/>
        <v>0.78103028059536417</v>
      </c>
      <c r="F70" s="37">
        <f t="shared" si="29"/>
        <v>3.9967149598319751</v>
      </c>
      <c r="G70" s="34">
        <f t="shared" si="19"/>
        <v>0.74974889210898765</v>
      </c>
      <c r="H70" s="37">
        <f t="shared" si="29"/>
        <v>4.0655672552634794</v>
      </c>
      <c r="I70" s="34">
        <f t="shared" si="20"/>
        <v>0.69761324463169339</v>
      </c>
      <c r="J70" s="37">
        <f t="shared" si="25"/>
        <v>4.0799056391730835</v>
      </c>
      <c r="K70" s="34">
        <f t="shared" si="21"/>
        <v>0.62462333816348148</v>
      </c>
      <c r="L70" s="37">
        <f t="shared" si="26"/>
        <v>3.9772941450060304</v>
      </c>
      <c r="M70" s="34">
        <f t="shared" si="22"/>
        <v>0.53077917270435182</v>
      </c>
      <c r="N70" s="37">
        <f t="shared" si="27"/>
        <v>3.7216258412785082</v>
      </c>
      <c r="O70" s="34">
        <f t="shared" si="23"/>
        <v>0.41608074825430441</v>
      </c>
      <c r="P70" s="26">
        <f t="shared" si="28"/>
        <v>3.2754228447810525</v>
      </c>
    </row>
    <row r="71" spans="1:16">
      <c r="A71" s="91">
        <f>'Hesaplama Tablosu-pi_c'!A71</f>
        <v>29</v>
      </c>
      <c r="B71" s="22">
        <f t="shared" si="16"/>
        <v>2.6171462925706779</v>
      </c>
      <c r="C71" s="19">
        <f t="shared" si="17"/>
        <v>0.78977098196581186</v>
      </c>
      <c r="D71" s="37">
        <f t="shared" si="10"/>
        <v>3.959775701008398</v>
      </c>
      <c r="E71" s="34">
        <f t="shared" si="18"/>
        <v>0.7792595310641024</v>
      </c>
      <c r="F71" s="37">
        <f t="shared" si="29"/>
        <v>3.9969170322031005</v>
      </c>
      <c r="G71" s="34">
        <f t="shared" si="19"/>
        <v>0.74772517835897423</v>
      </c>
      <c r="H71" s="37">
        <f t="shared" si="29"/>
        <v>4.0634970008344578</v>
      </c>
      <c r="I71" s="34">
        <f t="shared" si="20"/>
        <v>0.69516792385042714</v>
      </c>
      <c r="J71" s="37">
        <f t="shared" si="25"/>
        <v>4.0745633971475366</v>
      </c>
      <c r="K71" s="34">
        <f t="shared" si="21"/>
        <v>0.62158776753846146</v>
      </c>
      <c r="L71" s="37">
        <f t="shared" si="26"/>
        <v>3.967718060571658</v>
      </c>
      <c r="M71" s="34">
        <f t="shared" si="22"/>
        <v>0.52698470942307674</v>
      </c>
      <c r="N71" s="37">
        <f t="shared" si="27"/>
        <v>3.7063586569496567</v>
      </c>
      <c r="O71" s="34">
        <f t="shared" si="23"/>
        <v>0.41135874950427331</v>
      </c>
      <c r="P71" s="26">
        <f t="shared" si="28"/>
        <v>3.2516034301308618</v>
      </c>
    </row>
    <row r="72" spans="1:16">
      <c r="A72" s="91">
        <f>'Hesaplama Tablosu-pi_c'!A72</f>
        <v>29.5</v>
      </c>
      <c r="B72" s="22">
        <f t="shared" si="16"/>
        <v>2.6299600255676374</v>
      </c>
      <c r="C72" s="19">
        <f t="shared" si="17"/>
        <v>0.78810519667620715</v>
      </c>
      <c r="D72" s="37">
        <f t="shared" si="10"/>
        <v>3.9607268197856049</v>
      </c>
      <c r="E72" s="34">
        <f t="shared" si="18"/>
        <v>0.77751045651001749</v>
      </c>
      <c r="F72" s="37">
        <f t="shared" si="29"/>
        <v>3.9970321550516279</v>
      </c>
      <c r="G72" s="34">
        <f t="shared" si="19"/>
        <v>0.7457262360114485</v>
      </c>
      <c r="H72" s="37">
        <f t="shared" si="29"/>
        <v>4.0613783145860589</v>
      </c>
      <c r="I72" s="34">
        <f t="shared" si="20"/>
        <v>0.6927525351805004</v>
      </c>
      <c r="J72" s="37">
        <f t="shared" si="25"/>
        <v>4.0692195818515282</v>
      </c>
      <c r="K72" s="34">
        <f t="shared" si="21"/>
        <v>0.61858935401717297</v>
      </c>
      <c r="L72" s="37">
        <f t="shared" si="26"/>
        <v>3.9581866936937891</v>
      </c>
      <c r="M72" s="34">
        <f t="shared" si="22"/>
        <v>0.5232366925214661</v>
      </c>
      <c r="N72" s="37">
        <f t="shared" si="27"/>
        <v>3.6911736765514589</v>
      </c>
      <c r="O72" s="34">
        <f t="shared" si="23"/>
        <v>0.40669455069338001</v>
      </c>
      <c r="P72" s="26">
        <f t="shared" si="28"/>
        <v>3.2278638058388789</v>
      </c>
    </row>
    <row r="73" spans="1:16">
      <c r="A73" s="91">
        <f>'Hesaplama Tablosu-pi_c'!A73</f>
        <v>30</v>
      </c>
      <c r="B73" s="22">
        <f t="shared" si="16"/>
        <v>2.6426195539300581</v>
      </c>
      <c r="C73" s="19">
        <f t="shared" si="17"/>
        <v>0.78645945798909245</v>
      </c>
      <c r="D73" s="37">
        <f t="shared" si="10"/>
        <v>3.9615802057868343</v>
      </c>
      <c r="E73" s="34">
        <f t="shared" si="18"/>
        <v>0.77578243088854704</v>
      </c>
      <c r="F73" s="37">
        <f t="shared" si="29"/>
        <v>3.9970646525585711</v>
      </c>
      <c r="G73" s="34">
        <f t="shared" si="19"/>
        <v>0.74375134958691091</v>
      </c>
      <c r="H73" s="37">
        <f t="shared" si="29"/>
        <v>4.0592140454920189</v>
      </c>
      <c r="I73" s="34">
        <f t="shared" si="20"/>
        <v>0.69036621408418397</v>
      </c>
      <c r="J73" s="37">
        <f t="shared" si="25"/>
        <v>4.0638753157236769</v>
      </c>
      <c r="K73" s="34">
        <f t="shared" si="21"/>
        <v>0.61562702438036654</v>
      </c>
      <c r="L73" s="37">
        <f t="shared" si="26"/>
        <v>3.9486994688895978</v>
      </c>
      <c r="M73" s="34">
        <f t="shared" si="22"/>
        <v>0.51953378047545806</v>
      </c>
      <c r="N73" s="37">
        <f t="shared" si="27"/>
        <v>3.6760686195143513</v>
      </c>
      <c r="O73" s="34">
        <f t="shared" si="23"/>
        <v>0.40208648236945888</v>
      </c>
      <c r="P73" s="26">
        <f t="shared" si="28"/>
        <v>3.2041991540813233</v>
      </c>
    </row>
    <row r="74" spans="1:16">
      <c r="A74" s="91">
        <f>'Hesaplama Tablosu-pi_c'!A74</f>
        <v>30.5</v>
      </c>
      <c r="B74" s="22">
        <f t="shared" si="16"/>
        <v>2.6551292577893051</v>
      </c>
      <c r="C74" s="19">
        <f t="shared" si="17"/>
        <v>0.78483319648739036</v>
      </c>
      <c r="D74" s="37">
        <f t="shared" si="10"/>
        <v>3.9623405005215879</v>
      </c>
      <c r="E74" s="34">
        <f t="shared" si="18"/>
        <v>0.77407485631175987</v>
      </c>
      <c r="F74" s="37">
        <f t="shared" si="29"/>
        <v>3.9970185818138635</v>
      </c>
      <c r="G74" s="34">
        <f t="shared" si="19"/>
        <v>0.74179983578486841</v>
      </c>
      <c r="H74" s="37">
        <f t="shared" si="29"/>
        <v>4.057006857200359</v>
      </c>
      <c r="I74" s="34">
        <f t="shared" si="20"/>
        <v>0.68800813490671597</v>
      </c>
      <c r="J74" s="37">
        <f t="shared" si="25"/>
        <v>4.0585316281496846</v>
      </c>
      <c r="K74" s="34">
        <f t="shared" si="21"/>
        <v>0.61269975367730267</v>
      </c>
      <c r="L74" s="37">
        <f t="shared" si="26"/>
        <v>3.9392558042283561</v>
      </c>
      <c r="M74" s="34">
        <f t="shared" si="22"/>
        <v>0.51587469209662828</v>
      </c>
      <c r="N74" s="37">
        <f t="shared" si="27"/>
        <v>3.6610412769017562</v>
      </c>
      <c r="O74" s="34">
        <f t="shared" si="23"/>
        <v>0.39753295016469292</v>
      </c>
      <c r="P74" s="26">
        <f t="shared" si="28"/>
        <v>3.1806047749517621</v>
      </c>
    </row>
    <row r="75" spans="1:16">
      <c r="A75" s="91">
        <f>'Hesaplama Tablosu-pi_c'!A75</f>
        <v>31</v>
      </c>
      <c r="B75" s="22">
        <f t="shared" si="16"/>
        <v>2.6674933234897917</v>
      </c>
      <c r="C75" s="19">
        <f t="shared" si="17"/>
        <v>0.78322586794632709</v>
      </c>
      <c r="D75" s="37">
        <f t="shared" si="10"/>
        <v>3.9630120660960992</v>
      </c>
      <c r="E75" s="34">
        <f t="shared" si="18"/>
        <v>0.77238716134364338</v>
      </c>
      <c r="F75" s="37">
        <f t="shared" si="29"/>
        <v>3.9968977530569969</v>
      </c>
      <c r="G75" s="34">
        <f t="shared" si="19"/>
        <v>0.73987104153559247</v>
      </c>
      <c r="H75" s="37">
        <f t="shared" si="29"/>
        <v>4.0547592424061198</v>
      </c>
      <c r="I75" s="34">
        <f t="shared" si="20"/>
        <v>0.68567750852217424</v>
      </c>
      <c r="J75" s="37">
        <f t="shared" si="25"/>
        <v>4.0531894633969179</v>
      </c>
      <c r="K75" s="34">
        <f t="shared" si="21"/>
        <v>0.60980656230338881</v>
      </c>
      <c r="L75" s="37">
        <f t="shared" si="26"/>
        <v>3.9298551133999546</v>
      </c>
      <c r="M75" s="34">
        <f t="shared" si="22"/>
        <v>0.51225820287923596</v>
      </c>
      <c r="N75" s="37">
        <f t="shared" si="27"/>
        <v>3.6460895082302418</v>
      </c>
      <c r="O75" s="34">
        <f t="shared" si="23"/>
        <v>0.39303243024971579</v>
      </c>
      <c r="P75" s="26">
        <f t="shared" si="28"/>
        <v>3.1570760773810962</v>
      </c>
    </row>
    <row r="76" spans="1:16">
      <c r="A76" s="91">
        <f>'Hesaplama Tablosu-pi_c'!A76</f>
        <v>31.5</v>
      </c>
      <c r="B76" s="22">
        <f t="shared" si="16"/>
        <v>2.6797157551333903</v>
      </c>
      <c r="C76" s="19">
        <f t="shared" si="17"/>
        <v>0.78163695183265924</v>
      </c>
      <c r="D76" s="37">
        <f t="shared" si="10"/>
        <v>3.9635990059712509</v>
      </c>
      <c r="E76" s="34">
        <f t="shared" si="18"/>
        <v>0.77071879942429222</v>
      </c>
      <c r="F76" s="37">
        <f t="shared" si="29"/>
        <v>3.9967057480960673</v>
      </c>
      <c r="G76" s="34">
        <f t="shared" si="19"/>
        <v>0.73796434219919105</v>
      </c>
      <c r="H76" s="37">
        <f t="shared" si="29"/>
        <v>4.0524735359150839</v>
      </c>
      <c r="I76" s="34">
        <f t="shared" si="20"/>
        <v>0.68337358015735594</v>
      </c>
      <c r="J76" s="37">
        <f t="shared" si="25"/>
        <v>4.0478496877891876</v>
      </c>
      <c r="K76" s="34">
        <f t="shared" si="21"/>
        <v>0.60694651329878679</v>
      </c>
      <c r="L76" s="37">
        <f t="shared" si="26"/>
        <v>3.9204968075114253</v>
      </c>
      <c r="M76" s="34">
        <f t="shared" si="22"/>
        <v>0.50868314162348338</v>
      </c>
      <c r="N76" s="37">
        <f t="shared" si="27"/>
        <v>3.6312112384414212</v>
      </c>
      <c r="O76" s="34">
        <f t="shared" si="23"/>
        <v>0.38858346513144593</v>
      </c>
      <c r="P76" s="26">
        <f t="shared" si="28"/>
        <v>3.1336085705360506</v>
      </c>
    </row>
    <row r="77" spans="1:16">
      <c r="A77" s="91">
        <f>'Hesaplama Tablosu-pi_c'!A77</f>
        <v>32</v>
      </c>
      <c r="B77" s="22">
        <f t="shared" si="16"/>
        <v>2.6918003852647114</v>
      </c>
      <c r="C77" s="19">
        <f t="shared" si="17"/>
        <v>0.78006594991558753</v>
      </c>
      <c r="D77" s="37">
        <f t="shared" si="10"/>
        <v>3.9641051838842634</v>
      </c>
      <c r="E77" s="34">
        <f t="shared" si="18"/>
        <v>0.76906924741136684</v>
      </c>
      <c r="F77" s="37">
        <f t="shared" si="29"/>
        <v>3.9964459370947094</v>
      </c>
      <c r="G77" s="34">
        <f t="shared" si="19"/>
        <v>0.73607913989870499</v>
      </c>
      <c r="H77" s="37">
        <f t="shared" si="29"/>
        <v>4.0501519265355359</v>
      </c>
      <c r="I77" s="34">
        <f t="shared" si="20"/>
        <v>0.68109562737760188</v>
      </c>
      <c r="J77" s="37">
        <f t="shared" si="25"/>
        <v>4.0425130962036961</v>
      </c>
      <c r="K77" s="34">
        <f t="shared" si="21"/>
        <v>0.6041187098480576</v>
      </c>
      <c r="L77" s="37">
        <f t="shared" si="26"/>
        <v>3.9111802966456231</v>
      </c>
      <c r="M77" s="34">
        <f t="shared" si="22"/>
        <v>0.50514838731007194</v>
      </c>
      <c r="N77" s="37">
        <f t="shared" si="27"/>
        <v>3.6164044550189303</v>
      </c>
      <c r="O77" s="34">
        <f t="shared" si="23"/>
        <v>0.38418465976364502</v>
      </c>
      <c r="P77" s="26">
        <f t="shared" si="28"/>
        <v>3.1101978556501488</v>
      </c>
    </row>
    <row r="78" spans="1:16">
      <c r="A78" s="91">
        <f>'Hesaplama Tablosu-pi_c'!A78</f>
        <v>32.5</v>
      </c>
      <c r="B78" s="22">
        <f t="shared" si="16"/>
        <v>2.7037508847735419</v>
      </c>
      <c r="C78" s="19">
        <f t="shared" si="17"/>
        <v>0.77851238497943953</v>
      </c>
      <c r="D78" s="37">
        <f t="shared" si="10"/>
        <v>3.9645342411221907</v>
      </c>
      <c r="E78" s="34">
        <f t="shared" si="18"/>
        <v>0.76743800422841146</v>
      </c>
      <c r="F78" s="37">
        <f t="shared" si="29"/>
        <v>3.9961214938941305</v>
      </c>
      <c r="G78" s="34">
        <f t="shared" si="19"/>
        <v>0.73421486197532748</v>
      </c>
      <c r="H78" s="37">
        <f t="shared" si="29"/>
        <v>4.0477964679189151</v>
      </c>
      <c r="I78" s="34">
        <f t="shared" si="20"/>
        <v>0.67884295822018736</v>
      </c>
      <c r="J78" s="37">
        <f t="shared" si="25"/>
        <v>4.0371804179622997</v>
      </c>
      <c r="K78" s="34">
        <f t="shared" si="21"/>
        <v>0.60132229296299133</v>
      </c>
      <c r="L78" s="37">
        <f t="shared" si="26"/>
        <v>3.9019049912117296</v>
      </c>
      <c r="M78" s="34">
        <f t="shared" si="22"/>
        <v>0.50165286620373906</v>
      </c>
      <c r="N78" s="37">
        <f t="shared" si="27"/>
        <v>3.6016672052438792</v>
      </c>
      <c r="O78" s="34">
        <f t="shared" si="23"/>
        <v>0.37983467794243075</v>
      </c>
      <c r="P78" s="26">
        <f t="shared" si="28"/>
        <v>3.0868396182448254</v>
      </c>
    </row>
    <row r="79" spans="1:16">
      <c r="A79" s="91">
        <f>'Hesaplama Tablosu-pi_c'!A79</f>
        <v>33</v>
      </c>
      <c r="B79" s="22">
        <f t="shared" ref="B79:B93" si="30">$A79^$K$6</f>
        <v>2.7155707720829052</v>
      </c>
      <c r="C79" s="19">
        <f t="shared" ref="C79:C93" si="31">1-D$13/$K$5*($B79-1)</f>
        <v>0.77697579962922236</v>
      </c>
      <c r="D79" s="37">
        <f t="shared" si="10"/>
        <v>3.9648896123134261</v>
      </c>
      <c r="E79" s="34">
        <f t="shared" ref="E79:E93" si="32">1-F$13/$K$5*($B79-1)</f>
        <v>0.76582458961068345</v>
      </c>
      <c r="F79" s="37">
        <f t="shared" si="29"/>
        <v>3.9957354100180051</v>
      </c>
      <c r="G79" s="34">
        <f t="shared" ref="G79:G93" si="33">1-H$13/$K$5*($B79-1)</f>
        <v>0.73237095955506681</v>
      </c>
      <c r="H79" s="37">
        <f t="shared" si="29"/>
        <v>4.045409088456136</v>
      </c>
      <c r="I79" s="34">
        <f t="shared" ref="I79:I93" si="34">1-J$13/$K$5*($B79-1)</f>
        <v>0.67661490946237235</v>
      </c>
      <c r="J79" s="37">
        <f t="shared" si="25"/>
        <v>4.031852322180618</v>
      </c>
      <c r="K79" s="34">
        <f t="shared" ref="K79:K93" si="35">1-L$13/$K$5*($B79-1)</f>
        <v>0.59855643933260028</v>
      </c>
      <c r="L79" s="37">
        <f t="shared" si="26"/>
        <v>3.8926703031133569</v>
      </c>
      <c r="M79" s="34">
        <f t="shared" ref="M79:M93" si="36">1-N$13/$K$5*($B79-1)</f>
        <v>0.49819554916575026</v>
      </c>
      <c r="N79" s="37">
        <f t="shared" si="27"/>
        <v>3.5869975935821916</v>
      </c>
      <c r="O79" s="34">
        <f t="shared" ref="O79:O93" si="37">1-P$13/$K$5*($B79-1)</f>
        <v>0.37553223896182253</v>
      </c>
      <c r="P79" s="26">
        <f t="shared" si="28"/>
        <v>3.0635296207015847</v>
      </c>
    </row>
    <row r="80" spans="1:16">
      <c r="A80" s="91">
        <f>'Hesaplama Tablosu-pi_c'!A80</f>
        <v>33.5</v>
      </c>
      <c r="B80" s="22">
        <f t="shared" si="30"/>
        <v>2.7272634216842704</v>
      </c>
      <c r="C80" s="19">
        <f t="shared" si="31"/>
        <v>0.77545575518104481</v>
      </c>
      <c r="D80" s="37">
        <f t="shared" si="10"/>
        <v>3.9651745398844245</v>
      </c>
      <c r="E80" s="34">
        <f t="shared" si="32"/>
        <v>0.76422854294009701</v>
      </c>
      <c r="F80" s="37">
        <f t="shared" si="29"/>
        <v>3.9952905074911564</v>
      </c>
      <c r="G80" s="34">
        <f t="shared" si="33"/>
        <v>0.73054690621725382</v>
      </c>
      <c r="H80" s="37">
        <f t="shared" si="29"/>
        <v>4.0429916003241502</v>
      </c>
      <c r="I80" s="34">
        <f t="shared" si="34"/>
        <v>0.67441084501251503</v>
      </c>
      <c r="J80" s="37">
        <f t="shared" si="25"/>
        <v>4.0265294226311177</v>
      </c>
      <c r="K80" s="34">
        <f t="shared" si="35"/>
        <v>0.59582035932588084</v>
      </c>
      <c r="L80" s="37">
        <f t="shared" si="26"/>
        <v>3.8834756467567244</v>
      </c>
      <c r="M80" s="34">
        <f t="shared" si="36"/>
        <v>0.49477544915735094</v>
      </c>
      <c r="N80" s="37">
        <f t="shared" si="27"/>
        <v>3.5723937791974225</v>
      </c>
      <c r="O80" s="34">
        <f t="shared" si="37"/>
        <v>0.37127611450692555</v>
      </c>
      <c r="P80" s="26">
        <f t="shared" si="28"/>
        <v>3.0402636951489939</v>
      </c>
    </row>
    <row r="81" spans="1:16">
      <c r="A81" s="91">
        <f>'Hesaplama Tablosu-pi_c'!A81</f>
        <v>34</v>
      </c>
      <c r="B81" s="22">
        <f t="shared" si="30"/>
        <v>2.7388320720752994</v>
      </c>
      <c r="C81" s="19">
        <f t="shared" si="31"/>
        <v>0.77395183063021111</v>
      </c>
      <c r="D81" s="37">
        <f t="shared" si="10"/>
        <v>3.9653920873123019</v>
      </c>
      <c r="E81" s="34">
        <f t="shared" si="32"/>
        <v>0.7626494221617216</v>
      </c>
      <c r="F81" s="37">
        <f t="shared" ref="F81:F93" si="38">SQRT(1/$K$7*$K$5/(F$13*$B81)*($B81*F$13*E81-1))</f>
        <v>3.994789450588204</v>
      </c>
      <c r="G81" s="34">
        <f t="shared" si="33"/>
        <v>0.72874219675625329</v>
      </c>
      <c r="H81" s="37">
        <f t="shared" ref="H81:H93" si="39">SQRT(1/$K$7*$K$5/(H$13*$B81)*($B81*H$13*G81-1))</f>
        <v>4.0405457077665723</v>
      </c>
      <c r="I81" s="34">
        <f t="shared" si="34"/>
        <v>0.67223015441380607</v>
      </c>
      <c r="J81" s="37">
        <f t="shared" si="25"/>
        <v>4.0212122821698015</v>
      </c>
      <c r="K81" s="34">
        <f t="shared" si="35"/>
        <v>0.59311329513438005</v>
      </c>
      <c r="L81" s="37">
        <f t="shared" si="26"/>
        <v>3.8743204399184954</v>
      </c>
      <c r="M81" s="34">
        <f t="shared" si="36"/>
        <v>0.49139161891797489</v>
      </c>
      <c r="N81" s="37">
        <f t="shared" si="27"/>
        <v>3.5578539735827999</v>
      </c>
      <c r="O81" s="34">
        <f t="shared" si="37"/>
        <v>0.36706512576459105</v>
      </c>
      <c r="P81" s="26">
        <f t="shared" si="28"/>
        <v>3.0170377366308569</v>
      </c>
    </row>
    <row r="82" spans="1:16">
      <c r="A82" s="91">
        <f>'Hesaplama Tablosu-pi_c'!A82</f>
        <v>34.5</v>
      </c>
      <c r="B82" s="22">
        <f t="shared" si="30"/>
        <v>2.7502798331500942</v>
      </c>
      <c r="C82" s="19">
        <f t="shared" si="31"/>
        <v>0.77246362169048777</v>
      </c>
      <c r="D82" s="37">
        <f t="shared" ref="D82:D93" si="40">SQRT(1/$K$7*$K$5/(D$13*$B82)*($B82*D$13*C82-1))</f>
        <v>3.9655451512894286</v>
      </c>
      <c r="E82" s="34">
        <f t="shared" si="32"/>
        <v>0.76108680277501217</v>
      </c>
      <c r="F82" s="37">
        <f t="shared" si="38"/>
        <v>3.9942347566154468</v>
      </c>
      <c r="G82" s="34">
        <f t="shared" si="33"/>
        <v>0.72695634602858528</v>
      </c>
      <c r="H82" s="37">
        <f t="shared" si="39"/>
        <v>4.0380730146829302</v>
      </c>
      <c r="I82" s="34">
        <f t="shared" si="34"/>
        <v>0.67007225145120719</v>
      </c>
      <c r="J82" s="37">
        <f t="shared" ref="J82:J93" si="41">SQRT(1/$K$7*$K$5/(J$13*$B82)*($B82*J$13*I82-1))</f>
        <v>4.0159014167704585</v>
      </c>
      <c r="K82" s="34">
        <f t="shared" si="35"/>
        <v>0.59043451904287803</v>
      </c>
      <c r="L82" s="37">
        <f t="shared" ref="L82:L93" si="42">SQRT(1/$K$7*$K$5/(L$13*$B82)*($B82*L$13*K82-1))</f>
        <v>3.8652041044903882</v>
      </c>
      <c r="M82" s="34">
        <f t="shared" si="36"/>
        <v>0.48804314880359745</v>
      </c>
      <c r="N82" s="37">
        <f t="shared" ref="N82:N93" si="43">SQRT(1/$K$7*$K$5/(N$13*$B82)*($B82*N$13*M82-1))</f>
        <v>3.5433764383064474</v>
      </c>
      <c r="O82" s="34">
        <f t="shared" si="37"/>
        <v>0.36289814073336579</v>
      </c>
      <c r="P82" s="26">
        <f t="shared" ref="P82:P93" si="44">SQRT(1/$K$7*$K$5/(P$13*$B82)*($B82*P$13*O82-1))</f>
        <v>2.9938476965240803</v>
      </c>
    </row>
    <row r="83" spans="1:16">
      <c r="A83" s="91">
        <f>'Hesaplama Tablosu-pi_c'!A83</f>
        <v>35</v>
      </c>
      <c r="B83" s="22">
        <f t="shared" si="30"/>
        <v>2.7616096930870495</v>
      </c>
      <c r="C83" s="19">
        <f t="shared" si="31"/>
        <v>0.7709907398986835</v>
      </c>
      <c r="D83" s="37">
        <f t="shared" si="40"/>
        <v>3.9656364729034963</v>
      </c>
      <c r="E83" s="34">
        <f t="shared" si="32"/>
        <v>0.75954027689361769</v>
      </c>
      <c r="F83" s="37">
        <f t="shared" si="38"/>
        <v>3.9936288058180023</v>
      </c>
      <c r="G83" s="34">
        <f t="shared" si="33"/>
        <v>0.72518888787842029</v>
      </c>
      <c r="H83" s="37">
        <f t="shared" si="39"/>
        <v>4.0355750315928409</v>
      </c>
      <c r="I83" s="34">
        <f t="shared" si="34"/>
        <v>0.66793657285309116</v>
      </c>
      <c r="J83" s="37">
        <f t="shared" si="41"/>
        <v>4.010597299205541</v>
      </c>
      <c r="K83" s="34">
        <f t="shared" si="35"/>
        <v>0.58778333181763043</v>
      </c>
      <c r="L83" s="37">
        <f t="shared" si="42"/>
        <v>3.8561260671155377</v>
      </c>
      <c r="M83" s="34">
        <f t="shared" si="36"/>
        <v>0.48472916477203809</v>
      </c>
      <c r="N83" s="37">
        <f t="shared" si="43"/>
        <v>3.5289594828639643</v>
      </c>
      <c r="O83" s="34">
        <f t="shared" si="37"/>
        <v>0.35877407171631404</v>
      </c>
      <c r="P83" s="26">
        <f t="shared" si="44"/>
        <v>2.9706895761767544</v>
      </c>
    </row>
    <row r="84" spans="1:16">
      <c r="A84" s="91">
        <f>'Hesaplama Tablosu-pi_c'!A84</f>
        <v>35.5</v>
      </c>
      <c r="B84" s="22">
        <f t="shared" si="30"/>
        <v>2.7728245247751304</v>
      </c>
      <c r="C84" s="19">
        <f t="shared" si="31"/>
        <v>0.76953281177923305</v>
      </c>
      <c r="D84" s="37">
        <f t="shared" si="40"/>
        <v>3.9656686479253267</v>
      </c>
      <c r="E84" s="34">
        <f t="shared" si="32"/>
        <v>0.75800945236819461</v>
      </c>
      <c r="F84" s="37">
        <f t="shared" si="38"/>
        <v>3.9929738504942667</v>
      </c>
      <c r="G84" s="34">
        <f t="shared" si="33"/>
        <v>0.72343937413507964</v>
      </c>
      <c r="H84" s="37">
        <f t="shared" si="39"/>
        <v>4.0330531820342905</v>
      </c>
      <c r="I84" s="34">
        <f t="shared" si="34"/>
        <v>0.6658225770798879</v>
      </c>
      <c r="J84" s="37">
        <f t="shared" si="41"/>
        <v>4.0053003624083523</v>
      </c>
      <c r="K84" s="34">
        <f t="shared" si="35"/>
        <v>0.58515906120261962</v>
      </c>
      <c r="L84" s="37">
        <f t="shared" si="42"/>
        <v>3.8470857597297097</v>
      </c>
      <c r="M84" s="34">
        <f t="shared" si="36"/>
        <v>0.48144882650327436</v>
      </c>
      <c r="N84" s="37">
        <f t="shared" si="43"/>
        <v>3.5146014626327839</v>
      </c>
      <c r="O84" s="34">
        <f t="shared" si="37"/>
        <v>0.35469187298185256</v>
      </c>
      <c r="P84" s="26">
        <f t="shared" si="44"/>
        <v>2.9475594207386018</v>
      </c>
    </row>
    <row r="85" spans="1:16">
      <c r="A85" s="91">
        <f>'Hesaplama Tablosu-pi_c'!A85</f>
        <v>36</v>
      </c>
      <c r="B85" s="22">
        <f t="shared" si="30"/>
        <v>2.7839270918155306</v>
      </c>
      <c r="C85" s="19">
        <f t="shared" si="31"/>
        <v>0.76808947806398098</v>
      </c>
      <c r="D85" s="37">
        <f t="shared" si="40"/>
        <v>3.9656441362869193</v>
      </c>
      <c r="E85" s="34">
        <f t="shared" si="32"/>
        <v>0.75649395196718006</v>
      </c>
      <c r="F85" s="37">
        <f t="shared" si="38"/>
        <v>3.9922720233910365</v>
      </c>
      <c r="G85" s="34">
        <f t="shared" si="33"/>
        <v>0.72170737367677718</v>
      </c>
      <c r="H85" s="37">
        <f t="shared" si="39"/>
        <v>4.0305088084488316</v>
      </c>
      <c r="I85" s="34">
        <f t="shared" si="34"/>
        <v>0.66372974319277245</v>
      </c>
      <c r="J85" s="37">
        <f t="shared" si="41"/>
        <v>4.0000110025474562</v>
      </c>
      <c r="K85" s="34">
        <f t="shared" si="35"/>
        <v>0.58256106051516587</v>
      </c>
      <c r="L85" s="37">
        <f t="shared" si="42"/>
        <v>3.8380826200188709</v>
      </c>
      <c r="M85" s="34">
        <f t="shared" si="36"/>
        <v>0.47820132564395734</v>
      </c>
      <c r="N85" s="37">
        <f t="shared" si="43"/>
        <v>3.5003007769229679</v>
      </c>
      <c r="O85" s="34">
        <f t="shared" si="37"/>
        <v>0.35065053857914685</v>
      </c>
      <c r="P85" s="26">
        <f t="shared" si="44"/>
        <v>2.9244533131574295</v>
      </c>
    </row>
    <row r="86" spans="1:16">
      <c r="A86" s="91">
        <f>'Hesaplama Tablosu-pi_c'!A86</f>
        <v>36.5</v>
      </c>
      <c r="B86" s="22">
        <f t="shared" si="30"/>
        <v>2.7949200541322647</v>
      </c>
      <c r="C86" s="19">
        <f t="shared" si="31"/>
        <v>0.76666039296280553</v>
      </c>
      <c r="D86" s="37">
        <f t="shared" si="40"/>
        <v>3.9655652708235687</v>
      </c>
      <c r="E86" s="34">
        <f t="shared" si="32"/>
        <v>0.75499341261094588</v>
      </c>
      <c r="F86" s="37">
        <f t="shared" si="38"/>
        <v>3.9915253454449799</v>
      </c>
      <c r="G86" s="34">
        <f t="shared" si="33"/>
        <v>0.71999247155536672</v>
      </c>
      <c r="H86" s="37">
        <f t="shared" si="39"/>
        <v>4.027943177600978</v>
      </c>
      <c r="I86" s="34">
        <f t="shared" si="34"/>
        <v>0.66165756979606805</v>
      </c>
      <c r="J86" s="37">
        <f t="shared" si="41"/>
        <v>3.9947295818408817</v>
      </c>
      <c r="K86" s="34">
        <f t="shared" si="35"/>
        <v>0.57998870733305008</v>
      </c>
      <c r="L86" s="37">
        <f t="shared" si="42"/>
        <v>3.829116091803217</v>
      </c>
      <c r="M86" s="34">
        <f t="shared" si="36"/>
        <v>0.4749858841663126</v>
      </c>
      <c r="N86" s="37">
        <f t="shared" si="43"/>
        <v>3.4860558671193287</v>
      </c>
      <c r="O86" s="34">
        <f t="shared" si="37"/>
        <v>0.34664910029585561</v>
      </c>
      <c r="P86" s="26">
        <f t="shared" si="44"/>
        <v>2.9013673683164201</v>
      </c>
    </row>
    <row r="87" spans="1:16">
      <c r="A87" s="91">
        <f>'Hesaplama Tablosu-pi_c'!A87</f>
        <v>37</v>
      </c>
      <c r="B87" s="22">
        <f t="shared" si="30"/>
        <v>2.8058059732221521</v>
      </c>
      <c r="C87" s="19">
        <f t="shared" si="31"/>
        <v>0.76524522348112023</v>
      </c>
      <c r="D87" s="37">
        <f t="shared" si="40"/>
        <v>3.9654342653462535</v>
      </c>
      <c r="E87" s="34">
        <f t="shared" si="32"/>
        <v>0.75350748465517625</v>
      </c>
      <c r="F87" s="37">
        <f t="shared" si="38"/>
        <v>3.9907357329293061</v>
      </c>
      <c r="G87" s="34">
        <f t="shared" si="33"/>
        <v>0.71829426817734432</v>
      </c>
      <c r="H87" s="37">
        <f t="shared" si="39"/>
        <v>4.0253574855741219</v>
      </c>
      <c r="I87" s="34">
        <f t="shared" si="34"/>
        <v>0.65960557404762432</v>
      </c>
      <c r="J87" s="37">
        <f t="shared" si="41"/>
        <v>3.9894564311347387</v>
      </c>
      <c r="K87" s="34">
        <f t="shared" si="35"/>
        <v>0.57744140226601648</v>
      </c>
      <c r="L87" s="37">
        <f t="shared" si="42"/>
        <v>3.8201856253565056</v>
      </c>
      <c r="M87" s="34">
        <f t="shared" si="36"/>
        <v>0.47180175283252057</v>
      </c>
      <c r="N87" s="37">
        <f t="shared" si="43"/>
        <v>3.4718652149100424</v>
      </c>
      <c r="O87" s="34">
        <f t="shared" si="37"/>
        <v>0.34268662574713671</v>
      </c>
      <c r="P87" s="26">
        <f t="shared" si="44"/>
        <v>2.8782977272881412</v>
      </c>
    </row>
    <row r="88" spans="1:16">
      <c r="A88" s="91">
        <f>'Hesaplama Tablosu-pi_c'!A88</f>
        <v>37.5</v>
      </c>
      <c r="B88" s="22">
        <f t="shared" si="30"/>
        <v>2.8165873170719089</v>
      </c>
      <c r="C88" s="19">
        <f t="shared" si="31"/>
        <v>0.76384364878065181</v>
      </c>
      <c r="D88" s="37">
        <f t="shared" si="40"/>
        <v>3.9652532221037342</v>
      </c>
      <c r="E88" s="34">
        <f t="shared" si="32"/>
        <v>0.75203583121968443</v>
      </c>
      <c r="F88" s="37">
        <f t="shared" si="38"/>
        <v>3.9899050040585</v>
      </c>
      <c r="G88" s="34">
        <f t="shared" si="33"/>
        <v>0.71661237853678217</v>
      </c>
      <c r="H88" s="37">
        <f t="shared" si="39"/>
        <v>4.0227528623810107</v>
      </c>
      <c r="I88" s="34">
        <f t="shared" si="34"/>
        <v>0.65757329073194515</v>
      </c>
      <c r="J88" s="37">
        <f t="shared" si="41"/>
        <v>3.9841918522682871</v>
      </c>
      <c r="K88" s="34">
        <f t="shared" si="35"/>
        <v>0.57491856780517336</v>
      </c>
      <c r="L88" s="37">
        <f t="shared" si="42"/>
        <v>3.8112906776685271</v>
      </c>
      <c r="M88" s="34">
        <f t="shared" si="36"/>
        <v>0.4686482097564667</v>
      </c>
      <c r="N88" s="37">
        <f t="shared" si="43"/>
        <v>3.4577273405971272</v>
      </c>
      <c r="O88" s="34">
        <f t="shared" si="37"/>
        <v>0.33876221658582517</v>
      </c>
      <c r="P88" s="26">
        <f t="shared" si="44"/>
        <v>2.8552405516819914</v>
      </c>
    </row>
    <row r="89" spans="1:16">
      <c r="A89" s="91">
        <f>'Hesaplama Tablosu-pi_c'!A89</f>
        <v>38</v>
      </c>
      <c r="B89" s="22">
        <f t="shared" si="30"/>
        <v>2.8272664647675967</v>
      </c>
      <c r="C89" s="19">
        <f t="shared" si="31"/>
        <v>0.76245535958021238</v>
      </c>
      <c r="D89" s="37">
        <f t="shared" si="40"/>
        <v>3.9650241386878298</v>
      </c>
      <c r="E89" s="34">
        <f t="shared" si="32"/>
        <v>0.75057812755922304</v>
      </c>
      <c r="F89" s="37">
        <f t="shared" si="38"/>
        <v>3.9890348850986497</v>
      </c>
      <c r="G89" s="34">
        <f t="shared" si="33"/>
        <v>0.71494643149625492</v>
      </c>
      <c r="H89" s="37">
        <f t="shared" si="39"/>
        <v>4.0201303762229061</v>
      </c>
      <c r="I89" s="34">
        <f t="shared" si="34"/>
        <v>0.65556027139130801</v>
      </c>
      <c r="J89" s="37">
        <f t="shared" si="41"/>
        <v>3.9789361202451832</v>
      </c>
      <c r="K89" s="34">
        <f t="shared" si="35"/>
        <v>0.57241964724438243</v>
      </c>
      <c r="L89" s="37">
        <f t="shared" si="42"/>
        <v>3.8024307126575745</v>
      </c>
      <c r="M89" s="34">
        <f t="shared" si="36"/>
        <v>0.46552455905547796</v>
      </c>
      <c r="N89" s="37">
        <f t="shared" si="43"/>
        <v>3.4436408014844111</v>
      </c>
      <c r="O89" s="34">
        <f t="shared" si="37"/>
        <v>0.33487500682459481</v>
      </c>
      <c r="P89" s="26">
        <f t="shared" si="44"/>
        <v>2.8321920180624476</v>
      </c>
    </row>
    <row r="90" spans="1:16">
      <c r="A90" s="91">
        <f>'Hesaplama Tablosu-pi_c'!A90</f>
        <v>38.5</v>
      </c>
      <c r="B90" s="22">
        <f t="shared" si="30"/>
        <v>2.8378457108194546</v>
      </c>
      <c r="C90" s="19">
        <f t="shared" si="31"/>
        <v>0.76108005759347086</v>
      </c>
      <c r="D90" s="37">
        <f t="shared" si="40"/>
        <v>3.964748914430007</v>
      </c>
      <c r="E90" s="34">
        <f t="shared" si="32"/>
        <v>0.74913406047314446</v>
      </c>
      <c r="F90" s="37">
        <f t="shared" si="38"/>
        <v>3.9881270160261915</v>
      </c>
      <c r="G90" s="34">
        <f t="shared" si="33"/>
        <v>0.71329606911216503</v>
      </c>
      <c r="H90" s="37">
        <f t="shared" si="39"/>
        <v>4.0174910374281696</v>
      </c>
      <c r="I90" s="34">
        <f t="shared" si="34"/>
        <v>0.6535660835105328</v>
      </c>
      <c r="J90" s="37">
        <f t="shared" si="41"/>
        <v>3.973689485228626</v>
      </c>
      <c r="K90" s="34">
        <f t="shared" si="35"/>
        <v>0.56994410366824777</v>
      </c>
      <c r="L90" s="37">
        <f t="shared" si="42"/>
        <v>3.7936052013389592</v>
      </c>
      <c r="M90" s="34">
        <f t="shared" si="36"/>
        <v>0.4624301295853096</v>
      </c>
      <c r="N90" s="37">
        <f t="shared" si="43"/>
        <v>3.4296041903388361</v>
      </c>
      <c r="O90" s="34">
        <f t="shared" si="37"/>
        <v>0.33102416126171852</v>
      </c>
      <c r="P90" s="26">
        <f t="shared" si="44"/>
        <v>2.8091483124159207</v>
      </c>
    </row>
    <row r="91" spans="1:16">
      <c r="A91" s="91">
        <f>'Hesaplama Tablosu-pi_c'!A91</f>
        <v>39</v>
      </c>
      <c r="B91" s="22">
        <f t="shared" si="30"/>
        <v>2.8483272692231396</v>
      </c>
      <c r="C91" s="19">
        <f t="shared" si="31"/>
        <v>0.75971745500099186</v>
      </c>
      <c r="D91" s="37">
        <f t="shared" si="40"/>
        <v>3.964429356332706</v>
      </c>
      <c r="E91" s="34">
        <f t="shared" si="32"/>
        <v>0.74770332775104142</v>
      </c>
      <c r="F91" s="37">
        <f t="shared" si="38"/>
        <v>3.9871829557736644</v>
      </c>
      <c r="G91" s="34">
        <f t="shared" si="33"/>
        <v>0.71166094600119023</v>
      </c>
      <c r="H91" s="37">
        <f t="shared" si="39"/>
        <v>4.014835802097986</v>
      </c>
      <c r="I91" s="34">
        <f t="shared" si="34"/>
        <v>0.65159030975143817</v>
      </c>
      <c r="J91" s="37">
        <f t="shared" si="41"/>
        <v>3.9684521743762935</v>
      </c>
      <c r="K91" s="34">
        <f t="shared" si="35"/>
        <v>0.56749141900178546</v>
      </c>
      <c r="L91" s="37">
        <f t="shared" si="42"/>
        <v>3.7848136219549371</v>
      </c>
      <c r="M91" s="34">
        <f t="shared" si="36"/>
        <v>0.45936427375223166</v>
      </c>
      <c r="N91" s="37">
        <f t="shared" si="43"/>
        <v>3.4156161339211542</v>
      </c>
      <c r="O91" s="34">
        <f t="shared" si="37"/>
        <v>0.32720887400277721</v>
      </c>
      <c r="P91" s="26">
        <f t="shared" si="44"/>
        <v>2.7861056246443971</v>
      </c>
    </row>
    <row r="92" spans="1:16">
      <c r="A92" s="91">
        <f>'Hesaplama Tablosu-pi_c'!A92</f>
        <v>39.5</v>
      </c>
      <c r="B92" s="22">
        <f t="shared" si="30"/>
        <v>2.8587132772766002</v>
      </c>
      <c r="C92" s="19">
        <f t="shared" si="31"/>
        <v>0.75836727395404191</v>
      </c>
      <c r="D92" s="37">
        <f t="shared" si="40"/>
        <v>3.9640671845746245</v>
      </c>
      <c r="E92" s="34">
        <f t="shared" si="32"/>
        <v>0.74628563765174405</v>
      </c>
      <c r="F92" s="37">
        <f t="shared" si="38"/>
        <v>3.9862041870973486</v>
      </c>
      <c r="G92" s="34">
        <f t="shared" si="33"/>
        <v>0.71004072874485036</v>
      </c>
      <c r="H92" s="37">
        <f t="shared" si="39"/>
        <v>4.0121655754842003</v>
      </c>
      <c r="I92" s="34">
        <f t="shared" si="34"/>
        <v>0.64963254723336084</v>
      </c>
      <c r="J92" s="37">
        <f t="shared" si="41"/>
        <v>3.963224393529404</v>
      </c>
      <c r="K92" s="34">
        <f t="shared" si="35"/>
        <v>0.5650610931172757</v>
      </c>
      <c r="L92" s="37">
        <f t="shared" si="42"/>
        <v>3.7760554600707521</v>
      </c>
      <c r="M92" s="34">
        <f t="shared" si="36"/>
        <v>0.45632636639659452</v>
      </c>
      <c r="N92" s="37">
        <f t="shared" si="43"/>
        <v>3.4016752915823067</v>
      </c>
      <c r="O92" s="34">
        <f t="shared" si="37"/>
        <v>0.3234283670713175</v>
      </c>
      <c r="P92" s="26">
        <f t="shared" si="44"/>
        <v>2.7630601430641364</v>
      </c>
    </row>
    <row r="93" spans="1:16" ht="13.5" thickBot="1">
      <c r="A93" s="91">
        <f>'Hesaplama Tablosu-pi_c'!A93</f>
        <v>40</v>
      </c>
      <c r="B93" s="24">
        <f t="shared" si="30"/>
        <v>2.8690057991701852</v>
      </c>
      <c r="C93" s="20">
        <f t="shared" si="31"/>
        <v>0.75702924610787592</v>
      </c>
      <c r="D93" s="38">
        <f t="shared" si="40"/>
        <v>3.9636640376254189</v>
      </c>
      <c r="E93" s="35">
        <f t="shared" si="32"/>
        <v>0.7448807084132697</v>
      </c>
      <c r="F93" s="38">
        <f t="shared" si="38"/>
        <v>3.9851921210983088</v>
      </c>
      <c r="G93" s="35">
        <f t="shared" si="33"/>
        <v>0.70843509532945115</v>
      </c>
      <c r="H93" s="38">
        <f t="shared" si="39"/>
        <v>4.0094812151218848</v>
      </c>
      <c r="I93" s="35">
        <f t="shared" si="34"/>
        <v>0.64769240685642004</v>
      </c>
      <c r="J93" s="38">
        <f t="shared" si="41"/>
        <v>3.9580063287687635</v>
      </c>
      <c r="K93" s="35">
        <f t="shared" si="35"/>
        <v>0.56265264299417672</v>
      </c>
      <c r="L93" s="38">
        <f t="shared" si="42"/>
        <v>3.7673302086409608</v>
      </c>
      <c r="M93" s="35">
        <f t="shared" si="36"/>
        <v>0.45331580374272085</v>
      </c>
      <c r="N93" s="38">
        <f t="shared" si="43"/>
        <v>3.3877803539219355</v>
      </c>
      <c r="O93" s="35">
        <f t="shared" si="37"/>
        <v>0.31968188910205264</v>
      </c>
      <c r="P93" s="62">
        <f t="shared" si="44"/>
        <v>2.7400080488876783</v>
      </c>
    </row>
    <row r="94" spans="1:16">
      <c r="E94" s="4"/>
      <c r="G94" s="4"/>
      <c r="I94" s="4"/>
      <c r="K94" s="4"/>
      <c r="M94" s="4"/>
      <c r="O94" s="4"/>
    </row>
    <row r="95" spans="1:16">
      <c r="E95" s="4"/>
      <c r="G95" s="4"/>
      <c r="I95" s="4"/>
      <c r="K95" s="4"/>
      <c r="M95" s="4"/>
      <c r="O95" s="4"/>
    </row>
    <row r="96" spans="1:16">
      <c r="E96" s="4"/>
      <c r="G96" s="4"/>
      <c r="I96" s="4"/>
      <c r="K96" s="4"/>
      <c r="M96" s="4"/>
      <c r="O96" s="4"/>
    </row>
    <row r="97" spans="5:15">
      <c r="E97" s="4"/>
      <c r="G97" s="4"/>
      <c r="I97" s="4"/>
      <c r="K97" s="4"/>
      <c r="M97" s="4"/>
      <c r="O97" s="4"/>
    </row>
    <row r="98" spans="5:15">
      <c r="E98" s="4"/>
      <c r="G98" s="4"/>
      <c r="I98" s="4"/>
      <c r="K98" s="4"/>
      <c r="M98" s="4"/>
      <c r="O98" s="4"/>
    </row>
    <row r="99" spans="5:15">
      <c r="E99" s="4"/>
      <c r="G99" s="4"/>
      <c r="I99" s="4"/>
      <c r="K99" s="4"/>
      <c r="M99" s="4"/>
      <c r="O99" s="4"/>
    </row>
    <row r="100" spans="5:15">
      <c r="E100" s="4"/>
      <c r="G100" s="4"/>
      <c r="I100" s="4"/>
      <c r="K100" s="4"/>
      <c r="M100" s="4"/>
      <c r="O100" s="4"/>
    </row>
    <row r="101" spans="5:15">
      <c r="E101" s="4"/>
      <c r="G101" s="4"/>
      <c r="I101" s="4"/>
      <c r="K101" s="4"/>
      <c r="M101" s="4"/>
      <c r="O101" s="4"/>
    </row>
    <row r="102" spans="5:15">
      <c r="E102" s="4"/>
      <c r="G102" s="4"/>
      <c r="I102" s="4"/>
      <c r="K102" s="4"/>
      <c r="M102" s="4"/>
      <c r="O102" s="4"/>
    </row>
    <row r="103" spans="5:15">
      <c r="E103" s="4"/>
      <c r="G103" s="4"/>
      <c r="I103" s="4"/>
      <c r="K103" s="4"/>
      <c r="M103" s="4"/>
      <c r="O103" s="4"/>
    </row>
    <row r="104" spans="5:15">
      <c r="E104" s="4"/>
      <c r="G104" s="4"/>
      <c r="I104" s="4"/>
      <c r="K104" s="4"/>
      <c r="M104" s="4"/>
      <c r="O104" s="4"/>
    </row>
    <row r="105" spans="5:15">
      <c r="E105" s="4"/>
      <c r="G105" s="4"/>
      <c r="I105" s="4"/>
      <c r="K105" s="4"/>
      <c r="M105" s="4"/>
      <c r="O105" s="4"/>
    </row>
    <row r="106" spans="5:15">
      <c r="E106" s="4"/>
      <c r="G106" s="4"/>
      <c r="I106" s="4"/>
      <c r="K106" s="4"/>
      <c r="M106" s="4"/>
      <c r="O106" s="4"/>
    </row>
    <row r="107" spans="5:15">
      <c r="E107" s="4"/>
      <c r="G107" s="4"/>
      <c r="I107" s="4"/>
      <c r="K107" s="4"/>
      <c r="M107" s="4"/>
      <c r="O107" s="4"/>
    </row>
    <row r="108" spans="5:15">
      <c r="E108" s="4"/>
      <c r="G108" s="4"/>
      <c r="I108" s="4"/>
      <c r="K108" s="4"/>
      <c r="M108" s="4"/>
      <c r="O108" s="4"/>
    </row>
    <row r="109" spans="5:15">
      <c r="E109" s="4"/>
      <c r="G109" s="4"/>
      <c r="I109" s="4"/>
      <c r="K109" s="4"/>
      <c r="M109" s="4"/>
      <c r="O109" s="4"/>
    </row>
    <row r="110" spans="5:15">
      <c r="E110" s="4"/>
      <c r="G110" s="4"/>
      <c r="I110" s="4"/>
      <c r="K110" s="4"/>
      <c r="M110" s="4"/>
      <c r="O110" s="4"/>
    </row>
    <row r="111" spans="5:15">
      <c r="E111" s="4"/>
      <c r="G111" s="4"/>
      <c r="I111" s="4"/>
      <c r="K111" s="4"/>
      <c r="M111" s="4"/>
      <c r="O111" s="4"/>
    </row>
    <row r="112" spans="5:15">
      <c r="E112" s="4"/>
      <c r="G112" s="4"/>
      <c r="I112" s="4"/>
      <c r="K112" s="4"/>
      <c r="M112" s="4"/>
      <c r="O112" s="4"/>
    </row>
    <row r="113" spans="5:15">
      <c r="E113" s="4"/>
      <c r="G113" s="4"/>
      <c r="I113" s="4"/>
      <c r="K113" s="4"/>
      <c r="M113" s="4"/>
      <c r="O113" s="4"/>
    </row>
    <row r="114" spans="5:15">
      <c r="E114" s="4"/>
      <c r="G114" s="4"/>
      <c r="I114" s="4"/>
      <c r="K114" s="4"/>
      <c r="M114" s="4"/>
      <c r="O114" s="4"/>
    </row>
    <row r="115" spans="5:15">
      <c r="E115" s="4"/>
      <c r="G115" s="4"/>
      <c r="I115" s="4"/>
      <c r="K115" s="4"/>
      <c r="M115" s="4"/>
      <c r="O115" s="4"/>
    </row>
    <row r="116" spans="5:15">
      <c r="E116" s="4"/>
      <c r="G116" s="4"/>
      <c r="I116" s="4"/>
      <c r="K116" s="4"/>
      <c r="M116" s="4"/>
      <c r="O116" s="4"/>
    </row>
    <row r="117" spans="5:15">
      <c r="E117" s="4"/>
      <c r="G117" s="4"/>
      <c r="I117" s="4"/>
      <c r="K117" s="4"/>
      <c r="M117" s="4"/>
      <c r="O117" s="4"/>
    </row>
    <row r="118" spans="5:15">
      <c r="E118" s="4"/>
      <c r="G118" s="4"/>
      <c r="I118" s="4"/>
      <c r="K118" s="4"/>
      <c r="M118" s="4"/>
      <c r="O118" s="4"/>
    </row>
    <row r="119" spans="5:15">
      <c r="E119" s="4"/>
      <c r="G119" s="4"/>
      <c r="I119" s="4"/>
      <c r="K119" s="4"/>
      <c r="M119" s="4"/>
      <c r="O119" s="4"/>
    </row>
    <row r="120" spans="5:15">
      <c r="E120" s="4"/>
      <c r="G120" s="4"/>
      <c r="I120" s="4"/>
      <c r="K120" s="4"/>
      <c r="M120" s="4"/>
      <c r="O120" s="4"/>
    </row>
    <row r="121" spans="5:15">
      <c r="E121" s="4"/>
      <c r="G121" s="4"/>
      <c r="I121" s="4"/>
      <c r="K121" s="4"/>
      <c r="M121" s="4"/>
      <c r="O121" s="4"/>
    </row>
    <row r="122" spans="5:15">
      <c r="E122" s="4"/>
      <c r="G122" s="4"/>
      <c r="I122" s="4"/>
      <c r="K122" s="4"/>
      <c r="M122" s="4"/>
      <c r="O122" s="4"/>
    </row>
    <row r="123" spans="5:15">
      <c r="E123" s="4"/>
      <c r="G123" s="4"/>
      <c r="I123" s="4"/>
      <c r="K123" s="4"/>
      <c r="M123" s="4"/>
      <c r="O123" s="4"/>
    </row>
    <row r="124" spans="5:15">
      <c r="E124" s="4"/>
      <c r="G124" s="4"/>
      <c r="I124" s="4"/>
      <c r="K124" s="4"/>
      <c r="M124" s="4"/>
      <c r="O124" s="4"/>
    </row>
    <row r="125" spans="5:15">
      <c r="E125" s="4"/>
      <c r="G125" s="4"/>
      <c r="I125" s="4"/>
      <c r="K125" s="4"/>
      <c r="M125" s="4"/>
      <c r="O125" s="4"/>
    </row>
    <row r="126" spans="5:15">
      <c r="E126" s="4"/>
      <c r="G126" s="4"/>
      <c r="I126" s="4"/>
      <c r="K126" s="4"/>
      <c r="M126" s="4"/>
      <c r="O126" s="4"/>
    </row>
    <row r="127" spans="5:15">
      <c r="E127" s="4"/>
      <c r="G127" s="4"/>
      <c r="I127" s="4"/>
      <c r="K127" s="4"/>
      <c r="M127" s="4"/>
      <c r="O127" s="4"/>
    </row>
    <row r="128" spans="5:15">
      <c r="E128" s="4"/>
      <c r="G128" s="4"/>
      <c r="I128" s="4"/>
      <c r="K128" s="4"/>
      <c r="M128" s="4"/>
      <c r="O128" s="4"/>
    </row>
    <row r="129" spans="5:15">
      <c r="E129" s="4"/>
      <c r="G129" s="4"/>
      <c r="I129" s="4"/>
      <c r="K129" s="4"/>
      <c r="M129" s="4"/>
      <c r="O129" s="4"/>
    </row>
    <row r="130" spans="5:15">
      <c r="E130" s="4"/>
      <c r="G130" s="4"/>
      <c r="I130" s="4"/>
      <c r="K130" s="4"/>
      <c r="M130" s="4"/>
      <c r="O130" s="4"/>
    </row>
    <row r="131" spans="5:15">
      <c r="E131" s="4"/>
      <c r="G131" s="4"/>
      <c r="I131" s="4"/>
      <c r="K131" s="4"/>
      <c r="M131" s="4"/>
      <c r="O131" s="4"/>
    </row>
    <row r="132" spans="5:15">
      <c r="E132" s="4"/>
      <c r="G132" s="4"/>
      <c r="I132" s="4"/>
      <c r="K132" s="4"/>
      <c r="M132" s="4"/>
      <c r="O132" s="4"/>
    </row>
    <row r="133" spans="5:15">
      <c r="E133" s="4"/>
      <c r="G133" s="4"/>
      <c r="I133" s="4"/>
      <c r="K133" s="4"/>
      <c r="M133" s="4"/>
      <c r="O133" s="4"/>
    </row>
    <row r="134" spans="5:15">
      <c r="E134" s="4"/>
      <c r="G134" s="4"/>
      <c r="I134" s="4"/>
      <c r="K134" s="4"/>
      <c r="M134" s="4"/>
      <c r="O134" s="4"/>
    </row>
    <row r="135" spans="5:15">
      <c r="E135" s="4"/>
      <c r="G135" s="4"/>
      <c r="I135" s="4"/>
      <c r="K135" s="4"/>
      <c r="M135" s="4"/>
      <c r="O135" s="4"/>
    </row>
    <row r="136" spans="5:15">
      <c r="E136" s="4"/>
      <c r="G136" s="4"/>
      <c r="I136" s="4"/>
      <c r="K136" s="4"/>
      <c r="M136" s="4"/>
      <c r="O136" s="4"/>
    </row>
    <row r="137" spans="5:15">
      <c r="E137" s="4"/>
      <c r="G137" s="4"/>
      <c r="I137" s="4"/>
      <c r="K137" s="4"/>
      <c r="M137" s="4"/>
      <c r="O137" s="4"/>
    </row>
    <row r="138" spans="5:15">
      <c r="E138" s="4"/>
      <c r="G138" s="4"/>
      <c r="I138" s="4"/>
      <c r="K138" s="4"/>
      <c r="M138" s="4"/>
      <c r="O138" s="4"/>
    </row>
    <row r="139" spans="5:15">
      <c r="E139" s="4"/>
      <c r="G139" s="4"/>
      <c r="I139" s="4"/>
      <c r="K139" s="4"/>
      <c r="M139" s="4"/>
      <c r="O139" s="4"/>
    </row>
    <row r="140" spans="5:15">
      <c r="E140" s="4"/>
      <c r="G140" s="4"/>
      <c r="I140" s="4"/>
      <c r="K140" s="4"/>
      <c r="M140" s="4"/>
      <c r="O140" s="4"/>
    </row>
    <row r="141" spans="5:15">
      <c r="E141" s="4"/>
      <c r="G141" s="4"/>
      <c r="I141" s="4"/>
      <c r="K141" s="4"/>
      <c r="M141" s="4"/>
      <c r="O141" s="4"/>
    </row>
    <row r="142" spans="5:15">
      <c r="E142" s="4"/>
      <c r="G142" s="4"/>
      <c r="I142" s="4"/>
      <c r="K142" s="4"/>
      <c r="M142" s="4"/>
      <c r="O142" s="4"/>
    </row>
    <row r="143" spans="5:15">
      <c r="E143" s="4"/>
      <c r="G143" s="4"/>
      <c r="I143" s="4"/>
      <c r="K143" s="4"/>
      <c r="M143" s="4"/>
      <c r="O143" s="4"/>
    </row>
    <row r="144" spans="5:15">
      <c r="E144" s="4"/>
      <c r="G144" s="4"/>
      <c r="I144" s="4"/>
      <c r="K144" s="4"/>
      <c r="M144" s="4"/>
      <c r="O144" s="4"/>
    </row>
  </sheetData>
  <mergeCells count="13">
    <mergeCell ref="B3:C3"/>
    <mergeCell ref="I3:J3"/>
    <mergeCell ref="B4:C4"/>
    <mergeCell ref="I4:J4"/>
    <mergeCell ref="B10:C10"/>
    <mergeCell ref="B7:C7"/>
    <mergeCell ref="I7:J7"/>
    <mergeCell ref="B8:C8"/>
    <mergeCell ref="B9:C9"/>
    <mergeCell ref="B5:C5"/>
    <mergeCell ref="I5:J5"/>
    <mergeCell ref="B6:C6"/>
    <mergeCell ref="I6:J6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41"/>
  <sheetViews>
    <sheetView workbookViewId="0">
      <selection activeCell="I8" sqref="I8:K9"/>
    </sheetView>
  </sheetViews>
  <sheetFormatPr defaultRowHeight="12.75"/>
  <cols>
    <col min="1" max="1" width="10.42578125" customWidth="1"/>
    <col min="3" max="3" width="11.42578125" style="4" customWidth="1"/>
    <col min="4" max="4" width="10" customWidth="1"/>
    <col min="5" max="5" width="10.42578125" customWidth="1"/>
    <col min="6" max="6" width="8.7109375" customWidth="1"/>
    <col min="7" max="7" width="8.28515625" customWidth="1"/>
    <col min="9" max="9" width="11.85546875" customWidth="1"/>
    <col min="11" max="11" width="9.28515625" customWidth="1"/>
    <col min="15" max="15" width="7.5703125" customWidth="1"/>
  </cols>
  <sheetData>
    <row r="1" spans="1:16" ht="13.5" thickBot="1"/>
    <row r="2" spans="1:16" ht="15.75">
      <c r="B2" s="41" t="s">
        <v>25</v>
      </c>
      <c r="C2" s="42"/>
      <c r="D2" s="43"/>
      <c r="E2" s="44" t="s">
        <v>28</v>
      </c>
      <c r="F2" s="42"/>
      <c r="G2" s="44" t="s">
        <v>29</v>
      </c>
      <c r="H2" s="42"/>
      <c r="I2" s="44" t="s">
        <v>30</v>
      </c>
      <c r="J2" s="42"/>
      <c r="K2" s="45"/>
    </row>
    <row r="3" spans="1:16" ht="18.75">
      <c r="B3" s="146" t="s">
        <v>9</v>
      </c>
      <c r="C3" s="147"/>
      <c r="D3" s="46">
        <f>'Hesaplama Tablosu-pi_c'!D3</f>
        <v>390</v>
      </c>
      <c r="E3" s="47" t="s">
        <v>14</v>
      </c>
      <c r="F3" s="46">
        <f>'Hesaplama Tablosu-pi_c'!F3</f>
        <v>3000</v>
      </c>
      <c r="G3" s="48" t="s">
        <v>13</v>
      </c>
      <c r="H3" s="49" t="str">
        <f>'Hesaplama Tablosu-pi_c'!H3</f>
        <v>değişken</v>
      </c>
      <c r="I3" s="144" t="s">
        <v>12</v>
      </c>
      <c r="J3" s="148"/>
      <c r="K3" s="50">
        <f>'Hesaplama Tablosu-pi_c'!K3</f>
        <v>32.173999999999999</v>
      </c>
    </row>
    <row r="4" spans="1:16" ht="18.75">
      <c r="B4" s="146" t="s">
        <v>8</v>
      </c>
      <c r="C4" s="149"/>
      <c r="D4" s="51">
        <f>'Hesaplama Tablosu-pi_c'!D4</f>
        <v>19398.95</v>
      </c>
      <c r="E4" s="52"/>
      <c r="F4" s="53"/>
      <c r="G4" s="54" t="s">
        <v>7</v>
      </c>
      <c r="H4" s="46">
        <f>'Hesaplama Tablosu-pi_c'!H4</f>
        <v>1</v>
      </c>
      <c r="I4" s="150" t="s">
        <v>16</v>
      </c>
      <c r="J4" s="140"/>
      <c r="K4" s="55">
        <f>'Hesaplama Tablosu-pi_c'!K4</f>
        <v>967.99999657024796</v>
      </c>
    </row>
    <row r="5" spans="1:16" ht="17.25">
      <c r="B5" s="143" t="s">
        <v>10</v>
      </c>
      <c r="C5" s="144"/>
      <c r="D5" s="56">
        <f>'Hesaplama Tablosu-pi_c'!D5</f>
        <v>0.24</v>
      </c>
      <c r="E5" s="52"/>
      <c r="F5" s="53"/>
      <c r="G5" s="53"/>
      <c r="H5" s="53"/>
      <c r="I5" s="145" t="s">
        <v>4</v>
      </c>
      <c r="J5" s="140"/>
      <c r="K5" s="55">
        <f>'Hesaplama Tablosu-pi_c'!K5</f>
        <v>7.6923076923076925</v>
      </c>
    </row>
    <row r="6" spans="1:16" ht="15.75">
      <c r="B6" s="143" t="s">
        <v>11</v>
      </c>
      <c r="C6" s="144"/>
      <c r="D6" s="51">
        <f>'Hesaplama Tablosu-pi_c'!D6</f>
        <v>18400</v>
      </c>
      <c r="E6" s="52"/>
      <c r="F6" s="53"/>
      <c r="G6" s="53"/>
      <c r="H6" s="53"/>
      <c r="I6" s="139" t="s">
        <v>19</v>
      </c>
      <c r="J6" s="140"/>
      <c r="K6" s="55">
        <f>'Hesaplama Tablosu-pi_c'!K6</f>
        <v>0.28571428571428564</v>
      </c>
    </row>
    <row r="7" spans="1:16" ht="17.25">
      <c r="B7" s="137" t="s">
        <v>1</v>
      </c>
      <c r="C7" s="138"/>
      <c r="D7" s="57" t="str">
        <f>'Hesaplama Tablosu-pi_c'!D7</f>
        <v>değişken</v>
      </c>
      <c r="E7" s="52"/>
      <c r="F7" s="53"/>
      <c r="G7" s="53"/>
      <c r="H7" s="53"/>
      <c r="I7" s="139" t="s">
        <v>20</v>
      </c>
      <c r="J7" s="140"/>
      <c r="K7" s="55">
        <f>'Hesaplama Tablosu-pi_c'!K7</f>
        <v>0.19999999999999996</v>
      </c>
    </row>
    <row r="8" spans="1:16" ht="15.75">
      <c r="B8" s="141" t="s">
        <v>0</v>
      </c>
      <c r="C8" s="142"/>
      <c r="D8" s="51">
        <f>'Hesaplama Tablosu-pi_c'!D8</f>
        <v>1.4</v>
      </c>
      <c r="E8" s="52"/>
      <c r="F8" s="53"/>
      <c r="G8" s="53"/>
      <c r="H8" s="53"/>
      <c r="I8" s="107"/>
      <c r="J8" s="108"/>
      <c r="K8" s="109"/>
    </row>
    <row r="9" spans="1:16" ht="15.75">
      <c r="B9" s="143" t="s">
        <v>27</v>
      </c>
      <c r="C9" s="144"/>
      <c r="D9" s="51">
        <f>'Hesaplama Tablosu-pi_c'!D9</f>
        <v>53.34</v>
      </c>
      <c r="E9" s="52"/>
      <c r="F9" s="53"/>
      <c r="G9" s="53"/>
      <c r="H9" s="53"/>
      <c r="I9" s="107"/>
      <c r="J9" s="108"/>
      <c r="K9" s="109"/>
    </row>
    <row r="10" spans="1:16" ht="16.5" thickBot="1">
      <c r="B10" s="135" t="s">
        <v>15</v>
      </c>
      <c r="C10" s="136"/>
      <c r="D10" s="58">
        <f>'Hesaplama Tablosu-pi_c'!D10</f>
        <v>6.8571428571428547E-2</v>
      </c>
      <c r="E10" s="59"/>
      <c r="F10" s="60"/>
      <c r="G10" s="60"/>
      <c r="H10" s="60"/>
      <c r="I10" s="60"/>
      <c r="J10" s="60"/>
      <c r="K10" s="61"/>
    </row>
    <row r="11" spans="1:16" ht="13.5" thickBot="1"/>
    <row r="12" spans="1:16" ht="36" customHeight="1" thickBot="1">
      <c r="A12" s="101" t="s">
        <v>13</v>
      </c>
      <c r="B12" s="94"/>
      <c r="C12" s="95"/>
      <c r="D12" s="87">
        <f>'Hesaplama Tablosu-Mo'!B12</f>
        <v>1</v>
      </c>
      <c r="E12" s="87"/>
      <c r="F12" s="87">
        <f>'Hesaplama Tablosu-Mo'!C12</f>
        <v>2</v>
      </c>
      <c r="G12" s="87"/>
      <c r="H12" s="87">
        <f>'Hesaplama Tablosu-Mo'!D12</f>
        <v>3</v>
      </c>
      <c r="I12" s="87"/>
      <c r="J12" s="87">
        <f>'Hesaplama Tablosu-Mo'!E12</f>
        <v>5</v>
      </c>
      <c r="K12" s="87"/>
      <c r="L12" s="87">
        <f>'Hesaplama Tablosu-Mo'!F12</f>
        <v>10</v>
      </c>
      <c r="M12" s="87"/>
      <c r="N12" s="87">
        <f>'Hesaplama Tablosu-Mo'!G12</f>
        <v>20</v>
      </c>
      <c r="O12" s="87"/>
      <c r="P12" s="88">
        <f>'Hesaplama Tablosu-Mo'!H12</f>
        <v>30</v>
      </c>
    </row>
    <row r="13" spans="1:16" ht="18.75" customHeight="1" thickBot="1">
      <c r="A13" s="101" t="s">
        <v>17</v>
      </c>
      <c r="B13" s="96"/>
      <c r="C13" s="97"/>
      <c r="D13" s="89">
        <f>D$12^$K$6</f>
        <v>1</v>
      </c>
      <c r="E13" s="89"/>
      <c r="F13" s="89">
        <f>F$12^$K$6</f>
        <v>1.2190136542044754</v>
      </c>
      <c r="G13" s="89"/>
      <c r="H13" s="89">
        <f>H$12^$K$6</f>
        <v>1.3687381066422015</v>
      </c>
      <c r="I13" s="89"/>
      <c r="J13" s="89">
        <f>J$12^$K$6</f>
        <v>1.5838196087665788</v>
      </c>
      <c r="K13" s="89"/>
      <c r="L13" s="89">
        <f>L$12^$K$6</f>
        <v>1.9306977288832501</v>
      </c>
      <c r="M13" s="89"/>
      <c r="N13" s="89">
        <f>N$12^$K$6</f>
        <v>2.3535468936502517</v>
      </c>
      <c r="O13" s="89"/>
      <c r="P13" s="90">
        <f>P$12^$K$6</f>
        <v>2.6426195539300581</v>
      </c>
    </row>
    <row r="14" spans="1:16" ht="19.5" thickBot="1">
      <c r="A14" s="102" t="s">
        <v>1</v>
      </c>
      <c r="B14" s="28" t="s">
        <v>3</v>
      </c>
      <c r="C14" s="29" t="s">
        <v>18</v>
      </c>
      <c r="D14" s="36" t="s">
        <v>31</v>
      </c>
      <c r="E14" s="32" t="s">
        <v>18</v>
      </c>
      <c r="F14" s="36" t="s">
        <v>31</v>
      </c>
      <c r="G14" s="32" t="s">
        <v>18</v>
      </c>
      <c r="H14" s="36" t="s">
        <v>31</v>
      </c>
      <c r="I14" s="32" t="s">
        <v>18</v>
      </c>
      <c r="J14" s="36" t="s">
        <v>31</v>
      </c>
      <c r="K14" s="32" t="s">
        <v>18</v>
      </c>
      <c r="L14" s="36" t="s">
        <v>31</v>
      </c>
      <c r="M14" s="32" t="s">
        <v>18</v>
      </c>
      <c r="N14" s="36" t="s">
        <v>31</v>
      </c>
      <c r="O14" s="32" t="s">
        <v>18</v>
      </c>
      <c r="P14" s="30" t="s">
        <v>31</v>
      </c>
    </row>
    <row r="15" spans="1:16">
      <c r="A15" s="91">
        <f>'Hesaplama Tablosu-Mo'!A15</f>
        <v>0</v>
      </c>
      <c r="B15" s="25">
        <f>1+$K$7*A15*A15</f>
        <v>1</v>
      </c>
      <c r="C15" s="39">
        <f>1-$B15/$K$5*(D$13-1)</f>
        <v>1</v>
      </c>
      <c r="D15" s="40">
        <f>SQRT(1/$K$7*$K$5/($B15*D$13)*($B15*D$13*C15-1))</f>
        <v>0</v>
      </c>
      <c r="E15" s="33">
        <f>1-$B15/$K$5*(F$13-1)</f>
        <v>0.97152822495341817</v>
      </c>
      <c r="F15" s="40">
        <f>SQRT(1/$K$7*$K$5/($B15*F$13)*($B15*F$13*E15-1))</f>
        <v>2.4114539896229559</v>
      </c>
      <c r="G15" s="33">
        <f>1-$B15/$K$5*(H$13-1)</f>
        <v>0.95206404613651374</v>
      </c>
      <c r="H15" s="40">
        <f>SQRT(1/$K$7*$K$5/($B15*H$13)*($B15*H$13*G15-1))</f>
        <v>2.9185355290550796</v>
      </c>
      <c r="I15" s="33">
        <f>1-$B15/$K$5*(J$13-1)</f>
        <v>0.92410345086034473</v>
      </c>
      <c r="J15" s="40">
        <f>SQRT(1/$K$7*$K$5/($B15*J$13)*($B15*J$13*I15-1))</f>
        <v>3.3553540183587733</v>
      </c>
      <c r="K15" s="33">
        <f t="shared" ref="K15:K46" si="0">1-$B15/$K$5*(L$13-1)</f>
        <v>0.87900929524517746</v>
      </c>
      <c r="L15" s="40">
        <f t="shared" ref="L15:L46" si="1">SQRT(1/$K$7*$K$5/($B15*L$13)*($B15*L$13*K15-1))</f>
        <v>3.7265256417393169</v>
      </c>
      <c r="M15" s="33">
        <f t="shared" ref="M15:M46" si="2">1-$B15/$K$5*(N$13-1)</f>
        <v>0.82403890382546729</v>
      </c>
      <c r="N15" s="40">
        <f t="shared" ref="N15:N46" si="3">SQRT(1/$K$7*$K$5/($B15*N$13)*($B15*N$13*M15-1))</f>
        <v>3.9181445929532037</v>
      </c>
      <c r="O15" s="33">
        <f t="shared" ref="O15:O46" si="4">1-$B15/$K$5*(P$13-1)</f>
        <v>0.78645945798909245</v>
      </c>
      <c r="P15" s="11">
        <f t="shared" ref="P15:P46" si="5">SQRT(1/$K$7*$K$5/($B15*P$13)*($B15*P$13*O15-1))</f>
        <v>3.9615802057868343</v>
      </c>
    </row>
    <row r="16" spans="1:16">
      <c r="A16" s="91">
        <f>'Hesaplama Tablosu-Mo'!A16</f>
        <v>0.04</v>
      </c>
      <c r="B16" s="22">
        <f>1+$K$7*A16*A16</f>
        <v>1.0003200000000001</v>
      </c>
      <c r="C16" s="19">
        <f>1-$B16/$K$5*(D$13-1)</f>
        <v>1</v>
      </c>
      <c r="D16" s="37">
        <f>SQRT(1/$K$7*$K$5/($B16*D$13)*($B16*D$13*C16-1))</f>
        <v>0.1109222930977454</v>
      </c>
      <c r="E16" s="34">
        <f>1-$B16/$K$5*(F$13-1)</f>
        <v>0.97151911398540325</v>
      </c>
      <c r="F16" s="37">
        <f>SQRT(1/$K$7*$K$5/($B16*F$13)*($B16*F$13*E16-1))</f>
        <v>2.4134732498096816</v>
      </c>
      <c r="G16" s="34">
        <f>1-$B16/$K$5*(H$13-1)</f>
        <v>0.9520487066312775</v>
      </c>
      <c r="H16" s="37">
        <f>SQRT(1/$K$7*$K$5/($B16*H$13)*($B16*H$13*G16-1))</f>
        <v>2.9199741054195889</v>
      </c>
      <c r="I16" s="34">
        <f>1-$B16/$K$5*(J$13-1)</f>
        <v>0.92407916396462009</v>
      </c>
      <c r="J16" s="37">
        <f>SQRT(1/$K$7*$K$5/($B16*J$13)*($B16*J$13*I16-1))</f>
        <v>3.3563722803046576</v>
      </c>
      <c r="K16" s="34">
        <f t="shared" si="0"/>
        <v>0.87897057821965596</v>
      </c>
      <c r="L16" s="37">
        <f t="shared" si="1"/>
        <v>3.7271808301955982</v>
      </c>
      <c r="M16" s="34">
        <f t="shared" si="2"/>
        <v>0.82398259627469139</v>
      </c>
      <c r="N16" s="37">
        <f t="shared" si="3"/>
        <v>3.9185353292269776</v>
      </c>
      <c r="O16" s="34">
        <f t="shared" si="4"/>
        <v>0.78639112501564901</v>
      </c>
      <c r="P16" s="26">
        <f t="shared" si="5"/>
        <v>3.9618361183999857</v>
      </c>
    </row>
    <row r="17" spans="1:25" s="2" customFormat="1" ht="15.75">
      <c r="A17" s="91">
        <f>'Hesaplama Tablosu-Mo'!A17</f>
        <v>0.08</v>
      </c>
      <c r="B17" s="22">
        <f t="shared" ref="B17:B80" si="6">1+$K$7*A17*A17</f>
        <v>1.0012799999999999</v>
      </c>
      <c r="C17" s="19">
        <f t="shared" ref="C17:E80" si="7">1-$B17/$K$5*(D$13-1)</f>
        <v>1</v>
      </c>
      <c r="D17" s="37">
        <f>SQRT(1/$K$7*$K$5/($B17*D$13)*($B17*D$13*C17-1))</f>
        <v>0.22173821141772507</v>
      </c>
      <c r="E17" s="34">
        <f t="shared" si="7"/>
        <v>0.97149178108135859</v>
      </c>
      <c r="F17" s="37">
        <f>SQRT(1/$K$7*$K$5/($B17*F$13)*($B17*F$13*E17-1))</f>
        <v>2.4195129199118668</v>
      </c>
      <c r="G17" s="34">
        <f t="shared" ref="G17:I80" si="8">1-$B17/$K$5*(H$13-1)</f>
        <v>0.95200268811556854</v>
      </c>
      <c r="H17" s="37">
        <f t="shared" ref="H17:J80" si="9">SQRT(1/$K$7*$K$5/($B17*H$13)*($B17*H$13*G17-1))</f>
        <v>2.9242796938918176</v>
      </c>
      <c r="I17" s="34">
        <f t="shared" si="8"/>
        <v>0.92400630327744604</v>
      </c>
      <c r="J17" s="37">
        <f t="shared" si="9"/>
        <v>3.359420780118648</v>
      </c>
      <c r="K17" s="34">
        <f t="shared" si="0"/>
        <v>0.87885442714309137</v>
      </c>
      <c r="L17" s="37">
        <f t="shared" si="1"/>
        <v>3.7291424280131671</v>
      </c>
      <c r="M17" s="34">
        <f t="shared" si="2"/>
        <v>0.82381367362236391</v>
      </c>
      <c r="N17" s="37">
        <f t="shared" si="3"/>
        <v>3.9197047468957007</v>
      </c>
      <c r="O17" s="34">
        <f t="shared" si="4"/>
        <v>0.78618612609531846</v>
      </c>
      <c r="P17" s="26">
        <f t="shared" si="5"/>
        <v>3.9626015040391045</v>
      </c>
      <c r="Q17" s="3"/>
      <c r="R17" s="3"/>
      <c r="S17" s="3"/>
      <c r="T17" s="3"/>
      <c r="U17" s="3"/>
      <c r="V17" s="3"/>
      <c r="W17" s="3"/>
      <c r="X17" s="1"/>
      <c r="Y17" s="1"/>
    </row>
    <row r="18" spans="1:25">
      <c r="A18" s="91">
        <f>'Hesaplama Tablosu-Mo'!A18</f>
        <v>0.12</v>
      </c>
      <c r="B18" s="22">
        <f t="shared" si="6"/>
        <v>1.00288</v>
      </c>
      <c r="C18" s="19">
        <f t="shared" si="7"/>
        <v>1</v>
      </c>
      <c r="D18" s="37">
        <f t="shared" ref="D18:F81" si="10">SQRT(1/$K$7*$K$5/($B18*D$13)*($B18*D$13*C18-1))</f>
        <v>0.33234188949104859</v>
      </c>
      <c r="E18" s="34">
        <f t="shared" si="7"/>
        <v>0.97144622624128407</v>
      </c>
      <c r="F18" s="37">
        <f t="shared" si="10"/>
        <v>2.4295191943545174</v>
      </c>
      <c r="G18" s="34">
        <f t="shared" si="8"/>
        <v>0.95192599058938698</v>
      </c>
      <c r="H18" s="37">
        <f t="shared" si="9"/>
        <v>2.9314220776618769</v>
      </c>
      <c r="I18" s="34">
        <f t="shared" si="8"/>
        <v>0.92388486879882259</v>
      </c>
      <c r="J18" s="37">
        <f t="shared" si="9"/>
        <v>3.3644807590096866</v>
      </c>
      <c r="K18" s="34">
        <f t="shared" si="0"/>
        <v>0.87866084201548356</v>
      </c>
      <c r="L18" s="37">
        <f t="shared" si="1"/>
        <v>3.732398584709276</v>
      </c>
      <c r="M18" s="34">
        <f t="shared" si="2"/>
        <v>0.82353213586848462</v>
      </c>
      <c r="N18" s="37">
        <f t="shared" si="3"/>
        <v>3.9216445052836426</v>
      </c>
      <c r="O18" s="34">
        <f t="shared" si="4"/>
        <v>0.78584446122810103</v>
      </c>
      <c r="P18" s="26">
        <f t="shared" si="5"/>
        <v>3.9638693321982332</v>
      </c>
    </row>
    <row r="19" spans="1:25">
      <c r="A19" s="91">
        <f>'Hesaplama Tablosu-Mo'!A19</f>
        <v>0.16</v>
      </c>
      <c r="B19" s="22">
        <f t="shared" si="6"/>
        <v>1.00512</v>
      </c>
      <c r="C19" s="19">
        <f t="shared" si="7"/>
        <v>1</v>
      </c>
      <c r="D19" s="37">
        <f t="shared" si="10"/>
        <v>0.44262847478851403</v>
      </c>
      <c r="E19" s="34">
        <f t="shared" si="7"/>
        <v>0.97138244946517971</v>
      </c>
      <c r="F19" s="37">
        <f t="shared" si="10"/>
        <v>2.4434041151940953</v>
      </c>
      <c r="G19" s="34">
        <f t="shared" si="8"/>
        <v>0.95181861405273271</v>
      </c>
      <c r="H19" s="37">
        <f t="shared" si="9"/>
        <v>2.9413515699084232</v>
      </c>
      <c r="I19" s="34">
        <f t="shared" si="8"/>
        <v>0.92371486052874974</v>
      </c>
      <c r="J19" s="37">
        <f t="shared" si="9"/>
        <v>3.3715212800261969</v>
      </c>
      <c r="K19" s="34">
        <f t="shared" si="0"/>
        <v>0.87838982283683276</v>
      </c>
      <c r="L19" s="37">
        <f t="shared" si="1"/>
        <v>3.7369297220239175</v>
      </c>
      <c r="M19" s="34">
        <f t="shared" si="2"/>
        <v>0.82313798301305363</v>
      </c>
      <c r="N19" s="37">
        <f t="shared" si="3"/>
        <v>3.9243408117830678</v>
      </c>
      <c r="O19" s="34">
        <f t="shared" si="4"/>
        <v>0.78536613041399661</v>
      </c>
      <c r="P19" s="26">
        <f t="shared" si="5"/>
        <v>3.9656279717764495</v>
      </c>
    </row>
    <row r="20" spans="1:25">
      <c r="A20" s="91">
        <f>'Hesaplama Tablosu-Mo'!A20</f>
        <v>0.2</v>
      </c>
      <c r="B20" s="22">
        <f t="shared" si="6"/>
        <v>1.008</v>
      </c>
      <c r="C20" s="19">
        <f t="shared" si="7"/>
        <v>1</v>
      </c>
      <c r="D20" s="37">
        <f t="shared" si="10"/>
        <v>0.55249462010983019</v>
      </c>
      <c r="E20" s="34">
        <f t="shared" si="7"/>
        <v>0.9713004507530455</v>
      </c>
      <c r="F20" s="37">
        <f t="shared" si="10"/>
        <v>2.4610480319833754</v>
      </c>
      <c r="G20" s="34">
        <f t="shared" si="8"/>
        <v>0.95168055850560596</v>
      </c>
      <c r="H20" s="37">
        <f t="shared" si="9"/>
        <v>2.9539999948488638</v>
      </c>
      <c r="I20" s="34">
        <f t="shared" si="8"/>
        <v>0.92349627846722748</v>
      </c>
      <c r="J20" s="37">
        <f t="shared" si="9"/>
        <v>3.3804997084751438</v>
      </c>
      <c r="K20" s="34">
        <f t="shared" si="0"/>
        <v>0.87804136960713897</v>
      </c>
      <c r="L20" s="37">
        <f t="shared" si="1"/>
        <v>3.7427087880400824</v>
      </c>
      <c r="M20" s="34">
        <f t="shared" si="2"/>
        <v>0.82263121505607106</v>
      </c>
      <c r="N20" s="37">
        <f t="shared" si="3"/>
        <v>3.9277745820178609</v>
      </c>
      <c r="O20" s="34">
        <f t="shared" si="4"/>
        <v>0.7847511336530052</v>
      </c>
      <c r="P20" s="26">
        <f t="shared" si="5"/>
        <v>3.9678613187014391</v>
      </c>
    </row>
    <row r="21" spans="1:25">
      <c r="A21" s="91">
        <f>'Hesaplama Tablosu-Mo'!A21</f>
        <v>0.24</v>
      </c>
      <c r="B21" s="22">
        <f t="shared" si="6"/>
        <v>1.01152</v>
      </c>
      <c r="C21" s="19">
        <f t="shared" si="7"/>
        <v>1</v>
      </c>
      <c r="D21" s="37">
        <f t="shared" si="10"/>
        <v>0.66183895939030379</v>
      </c>
      <c r="E21" s="34">
        <f t="shared" si="7"/>
        <v>0.97120023010488155</v>
      </c>
      <c r="F21" s="37">
        <f t="shared" si="10"/>
        <v>2.4823028253108346</v>
      </c>
      <c r="G21" s="34">
        <f t="shared" si="8"/>
        <v>0.95151182394800649</v>
      </c>
      <c r="H21" s="37">
        <f t="shared" si="9"/>
        <v>2.9692820021734705</v>
      </c>
      <c r="I21" s="34">
        <f t="shared" si="8"/>
        <v>0.92322912261425594</v>
      </c>
      <c r="J21" s="37">
        <f t="shared" si="9"/>
        <v>3.3913623628921945</v>
      </c>
      <c r="K21" s="34">
        <f t="shared" si="0"/>
        <v>0.87761548232640196</v>
      </c>
      <c r="L21" s="37">
        <f t="shared" si="1"/>
        <v>3.7497016037705309</v>
      </c>
      <c r="M21" s="34">
        <f t="shared" si="2"/>
        <v>0.82201183199753669</v>
      </c>
      <c r="N21" s="37">
        <f t="shared" si="3"/>
        <v>3.9319216589462682</v>
      </c>
      <c r="O21" s="34">
        <f t="shared" si="4"/>
        <v>0.78399947094512679</v>
      </c>
      <c r="P21" s="26">
        <f t="shared" si="5"/>
        <v>3.9705489706957948</v>
      </c>
    </row>
    <row r="22" spans="1:25">
      <c r="A22" s="91">
        <f>'Hesaplama Tablosu-Mo'!A22</f>
        <v>0.28000000000000003</v>
      </c>
      <c r="B22" s="22">
        <f t="shared" si="6"/>
        <v>1.0156799999999999</v>
      </c>
      <c r="C22" s="19">
        <f t="shared" si="7"/>
        <v>1</v>
      </c>
      <c r="D22" s="37">
        <f t="shared" si="10"/>
        <v>0.77056256191148353</v>
      </c>
      <c r="E22" s="34">
        <f t="shared" si="7"/>
        <v>0.97108178752068786</v>
      </c>
      <c r="F22" s="37">
        <f t="shared" si="10"/>
        <v>2.5069957039229416</v>
      </c>
      <c r="G22" s="34">
        <f t="shared" si="8"/>
        <v>0.9513124103799343</v>
      </c>
      <c r="H22" s="37">
        <f t="shared" si="9"/>
        <v>2.9870966612387848</v>
      </c>
      <c r="I22" s="34">
        <f t="shared" si="8"/>
        <v>0.92291339296983499</v>
      </c>
      <c r="J22" s="37">
        <f t="shared" si="9"/>
        <v>3.4040453163957332</v>
      </c>
      <c r="K22" s="34">
        <f t="shared" si="0"/>
        <v>0.87711216099462186</v>
      </c>
      <c r="L22" s="37">
        <f t="shared" si="1"/>
        <v>3.7578672935087538</v>
      </c>
      <c r="M22" s="34">
        <f t="shared" si="2"/>
        <v>0.82127983383745062</v>
      </c>
      <c r="N22" s="37">
        <f t="shared" si="3"/>
        <v>3.9367530860080895</v>
      </c>
      <c r="O22" s="34">
        <f t="shared" si="4"/>
        <v>0.78311114229036149</v>
      </c>
      <c r="P22" s="26">
        <f t="shared" si="5"/>
        <v>3.9736664454462352</v>
      </c>
    </row>
    <row r="23" spans="1:25">
      <c r="A23" s="91">
        <f>'Hesaplama Tablosu-Mo'!A23</f>
        <v>0.32</v>
      </c>
      <c r="B23" s="22">
        <f t="shared" si="6"/>
        <v>1.0204800000000001</v>
      </c>
      <c r="C23" s="19">
        <f t="shared" si="7"/>
        <v>1</v>
      </c>
      <c r="D23" s="37">
        <f t="shared" si="10"/>
        <v>0.8785693603218544</v>
      </c>
      <c r="E23" s="34">
        <f t="shared" si="7"/>
        <v>0.97094512300046421</v>
      </c>
      <c r="F23" s="37">
        <f t="shared" si="10"/>
        <v>2.534933368155873</v>
      </c>
      <c r="G23" s="34">
        <f t="shared" si="8"/>
        <v>0.95108231780138963</v>
      </c>
      <c r="H23" s="37">
        <f t="shared" si="9"/>
        <v>3.0073292730802281</v>
      </c>
      <c r="I23" s="34">
        <f t="shared" si="8"/>
        <v>0.92254908953396464</v>
      </c>
      <c r="J23" s="37">
        <f t="shared" si="9"/>
        <v>3.4184753244243522</v>
      </c>
      <c r="K23" s="34">
        <f t="shared" si="0"/>
        <v>0.87653140561179876</v>
      </c>
      <c r="L23" s="37">
        <f t="shared" si="1"/>
        <v>3.7671587884042421</v>
      </c>
      <c r="M23" s="34">
        <f t="shared" si="2"/>
        <v>0.82043522057581286</v>
      </c>
      <c r="N23" s="37">
        <f t="shared" si="3"/>
        <v>3.9422354283393815</v>
      </c>
      <c r="O23" s="34">
        <f t="shared" si="4"/>
        <v>0.7820861476887091</v>
      </c>
      <c r="P23" s="26">
        <f t="shared" si="5"/>
        <v>3.9771854375957685</v>
      </c>
    </row>
    <row r="24" spans="1:25">
      <c r="A24" s="91">
        <f>'Hesaplama Tablosu-Mo'!A24</f>
        <v>0.36</v>
      </c>
      <c r="B24" s="22">
        <f t="shared" si="6"/>
        <v>1.0259199999999999</v>
      </c>
      <c r="C24" s="19">
        <f t="shared" si="7"/>
        <v>1</v>
      </c>
      <c r="D24" s="37">
        <f t="shared" si="10"/>
        <v>0.98576654837384858</v>
      </c>
      <c r="E24" s="34">
        <f t="shared" si="7"/>
        <v>0.97079023654421082</v>
      </c>
      <c r="F24" s="37">
        <f t="shared" si="10"/>
        <v>2.5659063342134125</v>
      </c>
      <c r="G24" s="34">
        <f t="shared" si="8"/>
        <v>0.95082154621237225</v>
      </c>
      <c r="H24" s="37">
        <f t="shared" si="9"/>
        <v>3.0298533341083496</v>
      </c>
      <c r="I24" s="34">
        <f t="shared" si="8"/>
        <v>0.92213621230664489</v>
      </c>
      <c r="J24" s="37">
        <f t="shared" si="9"/>
        <v>3.4345708522425826</v>
      </c>
      <c r="K24" s="34">
        <f t="shared" si="0"/>
        <v>0.87587321617793257</v>
      </c>
      <c r="L24" s="37">
        <f t="shared" si="1"/>
        <v>3.7775233913123585</v>
      </c>
      <c r="M24" s="34">
        <f t="shared" si="2"/>
        <v>0.81947799221262341</v>
      </c>
      <c r="N24" s="37">
        <f t="shared" si="3"/>
        <v>3.9483311352081847</v>
      </c>
      <c r="O24" s="34">
        <f t="shared" si="4"/>
        <v>0.78092448714016971</v>
      </c>
      <c r="P24" s="26">
        <f t="shared" si="5"/>
        <v>3.9810741092934103</v>
      </c>
    </row>
    <row r="25" spans="1:25">
      <c r="A25" s="91">
        <f>'Hesaplama Tablosu-Mo'!A25</f>
        <v>0.4</v>
      </c>
      <c r="B25" s="22">
        <f t="shared" si="6"/>
        <v>1.032</v>
      </c>
      <c r="C25" s="19">
        <f t="shared" si="7"/>
        <v>1</v>
      </c>
      <c r="D25" s="37">
        <f t="shared" si="10"/>
        <v>1.0920649448492685</v>
      </c>
      <c r="E25" s="34">
        <f t="shared" si="7"/>
        <v>0.97061712815192758</v>
      </c>
      <c r="F25" s="37">
        <f t="shared" si="10"/>
        <v>2.5996932316757086</v>
      </c>
      <c r="G25" s="34">
        <f t="shared" si="8"/>
        <v>0.95053009561288226</v>
      </c>
      <c r="H25" s="37">
        <f t="shared" si="9"/>
        <v>3.0545325851677041</v>
      </c>
      <c r="I25" s="34">
        <f t="shared" si="8"/>
        <v>0.92167476128787573</v>
      </c>
      <c r="J25" s="37">
        <f t="shared" si="9"/>
        <v>3.4522431742548707</v>
      </c>
      <c r="K25" s="34">
        <f t="shared" si="0"/>
        <v>0.87513759269302316</v>
      </c>
      <c r="L25" s="37">
        <f t="shared" si="1"/>
        <v>3.7889033900232394</v>
      </c>
      <c r="M25" s="34">
        <f t="shared" si="2"/>
        <v>0.81840814874788226</v>
      </c>
      <c r="N25" s="37">
        <f t="shared" si="3"/>
        <v>3.9549989361901967</v>
      </c>
      <c r="O25" s="34">
        <f t="shared" si="4"/>
        <v>0.77962616064474344</v>
      </c>
      <c r="P25" s="26">
        <f t="shared" si="5"/>
        <v>3.9852974085226656</v>
      </c>
    </row>
    <row r="26" spans="1:25">
      <c r="A26" s="91">
        <f>'Hesaplama Tablosu-Mo'!A26</f>
        <v>0.44</v>
      </c>
      <c r="B26" s="22">
        <f t="shared" si="6"/>
        <v>1.0387200000000001</v>
      </c>
      <c r="C26" s="19">
        <f t="shared" si="7"/>
        <v>1</v>
      </c>
      <c r="D26" s="37">
        <f t="shared" si="10"/>
        <v>1.1973793207600441</v>
      </c>
      <c r="E26" s="34">
        <f t="shared" si="7"/>
        <v>0.9704257978236146</v>
      </c>
      <c r="F26" s="37">
        <f t="shared" si="10"/>
        <v>2.6360649159848348</v>
      </c>
      <c r="G26" s="34">
        <f t="shared" si="8"/>
        <v>0.95020796600291957</v>
      </c>
      <c r="H26" s="37">
        <f t="shared" si="9"/>
        <v>3.0812230830046468</v>
      </c>
      <c r="I26" s="34">
        <f t="shared" si="8"/>
        <v>0.92116473647765729</v>
      </c>
      <c r="J26" s="37">
        <f t="shared" si="9"/>
        <v>3.4713975170554447</v>
      </c>
      <c r="K26" s="34">
        <f t="shared" si="0"/>
        <v>0.87432453515707076</v>
      </c>
      <c r="L26" s="37">
        <f t="shared" si="1"/>
        <v>3.801236705502129</v>
      </c>
      <c r="M26" s="34">
        <f t="shared" si="2"/>
        <v>0.8172256901815893</v>
      </c>
      <c r="N26" s="37">
        <f t="shared" si="3"/>
        <v>3.9621942632144775</v>
      </c>
      <c r="O26" s="34">
        <f t="shared" si="4"/>
        <v>0.77819116820243006</v>
      </c>
      <c r="P26" s="26">
        <f t="shared" si="5"/>
        <v>3.9898174090978702</v>
      </c>
    </row>
    <row r="27" spans="1:25">
      <c r="A27" s="91">
        <f>'Hesaplama Tablosu-Mo'!A27</f>
        <v>0.48</v>
      </c>
      <c r="B27" s="22">
        <f t="shared" si="6"/>
        <v>1.0460799999999999</v>
      </c>
      <c r="C27" s="19">
        <f t="shared" si="7"/>
        <v>1</v>
      </c>
      <c r="D27" s="37">
        <f t="shared" si="10"/>
        <v>1.3016286875586989</v>
      </c>
      <c r="E27" s="34">
        <f t="shared" si="7"/>
        <v>0.97021624555927166</v>
      </c>
      <c r="F27" s="37">
        <f t="shared" si="10"/>
        <v>2.6747882734532076</v>
      </c>
      <c r="G27" s="34">
        <f t="shared" si="8"/>
        <v>0.94985515738248438</v>
      </c>
      <c r="H27" s="37">
        <f t="shared" si="9"/>
        <v>3.1097752374056009</v>
      </c>
      <c r="I27" s="34">
        <f t="shared" si="8"/>
        <v>0.92060613787598944</v>
      </c>
      <c r="J27" s="37">
        <f t="shared" si="9"/>
        <v>3.4919342191475078</v>
      </c>
      <c r="K27" s="34">
        <f t="shared" si="0"/>
        <v>0.87343404357007526</v>
      </c>
      <c r="L27" s="37">
        <f t="shared" si="1"/>
        <v>3.814457561759971</v>
      </c>
      <c r="M27" s="34">
        <f t="shared" si="2"/>
        <v>0.81593061651374477</v>
      </c>
      <c r="N27" s="37">
        <f t="shared" si="3"/>
        <v>3.9698696904650133</v>
      </c>
      <c r="O27" s="34">
        <f t="shared" si="4"/>
        <v>0.7766195098132298</v>
      </c>
      <c r="P27" s="26">
        <f t="shared" si="5"/>
        <v>3.9945936660677703</v>
      </c>
    </row>
    <row r="28" spans="1:25">
      <c r="A28" s="91">
        <f>'Hesaplama Tablosu-Mo'!A28</f>
        <v>0.52</v>
      </c>
      <c r="B28" s="22">
        <f t="shared" si="6"/>
        <v>1.0540799999999999</v>
      </c>
      <c r="C28" s="19">
        <f t="shared" si="7"/>
        <v>1</v>
      </c>
      <c r="D28" s="37">
        <f t="shared" si="10"/>
        <v>1.4047365447549243</v>
      </c>
      <c r="E28" s="34">
        <f t="shared" si="7"/>
        <v>0.9699884713588991</v>
      </c>
      <c r="F28" s="37">
        <f t="shared" si="10"/>
        <v>2.7156296338437045</v>
      </c>
      <c r="G28" s="34">
        <f t="shared" si="8"/>
        <v>0.94947166975157649</v>
      </c>
      <c r="H28" s="37">
        <f t="shared" si="9"/>
        <v>3.1400357654925601</v>
      </c>
      <c r="I28" s="34">
        <f t="shared" si="8"/>
        <v>0.91999896548287219</v>
      </c>
      <c r="J28" s="37">
        <f t="shared" si="9"/>
        <v>3.5137498822161053</v>
      </c>
      <c r="K28" s="34">
        <f t="shared" si="0"/>
        <v>0.87246611793203666</v>
      </c>
      <c r="L28" s="37">
        <f t="shared" si="1"/>
        <v>3.8284971643808143</v>
      </c>
      <c r="M28" s="34">
        <f t="shared" si="2"/>
        <v>0.81452292774434853</v>
      </c>
      <c r="N28" s="37">
        <f t="shared" si="3"/>
        <v>3.9779753842125989</v>
      </c>
      <c r="O28" s="34">
        <f t="shared" si="4"/>
        <v>0.77491118547714255</v>
      </c>
      <c r="P28" s="26">
        <f t="shared" si="5"/>
        <v>3.9995835802914255</v>
      </c>
    </row>
    <row r="29" spans="1:25">
      <c r="A29" s="91">
        <f>'Hesaplama Tablosu-Mo'!A29</f>
        <v>0.56000000000000005</v>
      </c>
      <c r="B29" s="22">
        <f t="shared" si="6"/>
        <v>1.0627200000000001</v>
      </c>
      <c r="C29" s="19">
        <f t="shared" si="7"/>
        <v>1</v>
      </c>
      <c r="D29" s="37">
        <f t="shared" si="10"/>
        <v>1.5066310859951175</v>
      </c>
      <c r="E29" s="34">
        <f t="shared" si="7"/>
        <v>0.96974247522249657</v>
      </c>
      <c r="F29" s="37">
        <f t="shared" si="10"/>
        <v>2.7583577409777629</v>
      </c>
      <c r="G29" s="34">
        <f t="shared" si="8"/>
        <v>0.94905750311019599</v>
      </c>
      <c r="H29" s="37">
        <f t="shared" si="9"/>
        <v>3.1718495240385716</v>
      </c>
      <c r="I29" s="34">
        <f t="shared" si="8"/>
        <v>0.91934321929830554</v>
      </c>
      <c r="J29" s="37">
        <f t="shared" si="9"/>
        <v>3.5367384915253406</v>
      </c>
      <c r="K29" s="34">
        <f t="shared" si="0"/>
        <v>0.87142075824295495</v>
      </c>
      <c r="L29" s="37">
        <f t="shared" si="1"/>
        <v>3.843284375507019</v>
      </c>
      <c r="M29" s="34">
        <f t="shared" si="2"/>
        <v>0.8130026238734005</v>
      </c>
      <c r="N29" s="37">
        <f t="shared" si="3"/>
        <v>3.9864595549521384</v>
      </c>
      <c r="O29" s="34">
        <f t="shared" si="4"/>
        <v>0.7730661951941683</v>
      </c>
      <c r="P29" s="26">
        <f t="shared" si="5"/>
        <v>4.004742766139695</v>
      </c>
    </row>
    <row r="30" spans="1:25">
      <c r="A30" s="91">
        <f>'Hesaplama Tablosu-Mo'!A30</f>
        <v>0.6</v>
      </c>
      <c r="B30" s="22">
        <f t="shared" si="6"/>
        <v>1.0720000000000001</v>
      </c>
      <c r="C30" s="19">
        <f t="shared" si="7"/>
        <v>1</v>
      </c>
      <c r="D30" s="37">
        <f t="shared" si="10"/>
        <v>1.6072453633047215</v>
      </c>
      <c r="E30" s="34">
        <f t="shared" si="7"/>
        <v>0.9694782571500643</v>
      </c>
      <c r="F30" s="37">
        <f t="shared" si="10"/>
        <v>2.8027462625559769</v>
      </c>
      <c r="G30" s="34">
        <f t="shared" si="8"/>
        <v>0.94861265745834278</v>
      </c>
      <c r="H30" s="37">
        <f t="shared" si="9"/>
        <v>3.2050611904014232</v>
      </c>
      <c r="I30" s="34">
        <f t="shared" si="8"/>
        <v>0.91863889932228959</v>
      </c>
      <c r="J30" s="37">
        <f t="shared" si="9"/>
        <v>3.5607924862070144</v>
      </c>
      <c r="K30" s="34">
        <f t="shared" si="0"/>
        <v>0.87029796450283026</v>
      </c>
      <c r="L30" s="37">
        <f t="shared" si="1"/>
        <v>3.8587463741579655</v>
      </c>
      <c r="M30" s="34">
        <f t="shared" si="2"/>
        <v>0.81136970490090088</v>
      </c>
      <c r="N30" s="37">
        <f t="shared" si="3"/>
        <v>3.9952689047049894</v>
      </c>
      <c r="O30" s="34">
        <f t="shared" si="4"/>
        <v>0.77108453896430706</v>
      </c>
      <c r="P30" s="26">
        <f t="shared" si="5"/>
        <v>4.010025416606898</v>
      </c>
    </row>
    <row r="31" spans="1:25">
      <c r="A31" s="91">
        <f>'Hesaplama Tablosu-Mo'!A31</f>
        <v>0.64</v>
      </c>
      <c r="B31" s="22">
        <f t="shared" si="6"/>
        <v>1.08192</v>
      </c>
      <c r="C31" s="19">
        <f t="shared" si="7"/>
        <v>1</v>
      </c>
      <c r="D31" s="37">
        <f t="shared" si="10"/>
        <v>1.7065174098044371</v>
      </c>
      <c r="E31" s="34">
        <f t="shared" si="7"/>
        <v>0.96919581714160219</v>
      </c>
      <c r="F31" s="37">
        <f t="shared" si="10"/>
        <v>2.8485758450502288</v>
      </c>
      <c r="G31" s="34">
        <f t="shared" si="8"/>
        <v>0.94813713279601697</v>
      </c>
      <c r="H31" s="37">
        <f t="shared" si="9"/>
        <v>3.2395167721092646</v>
      </c>
      <c r="I31" s="34">
        <f t="shared" si="8"/>
        <v>0.91788600555482425</v>
      </c>
      <c r="J31" s="37">
        <f t="shared" si="9"/>
        <v>3.5858037636925388</v>
      </c>
      <c r="K31" s="34">
        <f t="shared" si="0"/>
        <v>0.86909773671166246</v>
      </c>
      <c r="L31" s="37">
        <f t="shared" si="1"/>
        <v>3.8748092920594486</v>
      </c>
      <c r="M31" s="34">
        <f t="shared" si="2"/>
        <v>0.80962417082684957</v>
      </c>
      <c r="N31" s="37">
        <f t="shared" si="3"/>
        <v>4.0043490629812393</v>
      </c>
      <c r="O31" s="34">
        <f t="shared" si="4"/>
        <v>0.76896621678755894</v>
      </c>
      <c r="P31" s="26">
        <f t="shared" si="5"/>
        <v>4.0153846605691426</v>
      </c>
    </row>
    <row r="32" spans="1:25">
      <c r="A32" s="91">
        <f>'Hesaplama Tablosu-Mo'!A32</f>
        <v>0.68</v>
      </c>
      <c r="B32" s="22">
        <f t="shared" si="6"/>
        <v>1.0924799999999999</v>
      </c>
      <c r="C32" s="19">
        <f t="shared" si="7"/>
        <v>1</v>
      </c>
      <c r="D32" s="37">
        <f t="shared" si="10"/>
        <v>1.8043903217787509</v>
      </c>
      <c r="E32" s="34">
        <f t="shared" si="7"/>
        <v>0.96889515519711034</v>
      </c>
      <c r="F32" s="37">
        <f t="shared" si="10"/>
        <v>2.8956357377918738</v>
      </c>
      <c r="G32" s="34">
        <f t="shared" si="8"/>
        <v>0.94763092912321856</v>
      </c>
      <c r="H32" s="37">
        <f t="shared" si="9"/>
        <v>3.2750649337711861</v>
      </c>
      <c r="I32" s="34">
        <f t="shared" si="8"/>
        <v>0.91708453799590939</v>
      </c>
      <c r="J32" s="37">
        <f t="shared" si="9"/>
        <v>3.6116646061108186</v>
      </c>
      <c r="K32" s="34">
        <f t="shared" si="0"/>
        <v>0.86782007486945156</v>
      </c>
      <c r="L32" s="37">
        <f t="shared" si="1"/>
        <v>3.891398816614652</v>
      </c>
      <c r="M32" s="34">
        <f t="shared" si="2"/>
        <v>0.80776602165124656</v>
      </c>
      <c r="N32" s="37">
        <f t="shared" si="3"/>
        <v>4.0136450056469304</v>
      </c>
      <c r="O32" s="34">
        <f t="shared" si="4"/>
        <v>0.76671122866392372</v>
      </c>
      <c r="P32" s="26">
        <f t="shared" si="5"/>
        <v>4.0207729074725753</v>
      </c>
    </row>
    <row r="33" spans="1:16">
      <c r="A33" s="91">
        <f>'Hesaplama Tablosu-Mo'!A33</f>
        <v>0.72</v>
      </c>
      <c r="B33" s="22">
        <f t="shared" si="6"/>
        <v>1.10368</v>
      </c>
      <c r="C33" s="19">
        <f t="shared" si="7"/>
        <v>1</v>
      </c>
      <c r="D33" s="37">
        <f t="shared" si="10"/>
        <v>1.9008123014887612</v>
      </c>
      <c r="E33" s="34">
        <f t="shared" si="7"/>
        <v>0.96857627131658863</v>
      </c>
      <c r="F33" s="37">
        <f t="shared" si="10"/>
        <v>2.9437250226199874</v>
      </c>
      <c r="G33" s="34">
        <f t="shared" si="8"/>
        <v>0.94709404643994755</v>
      </c>
      <c r="H33" s="37">
        <f t="shared" si="9"/>
        <v>3.3115581375027014</v>
      </c>
      <c r="I33" s="34">
        <f t="shared" si="8"/>
        <v>0.91623449664554535</v>
      </c>
      <c r="J33" s="37">
        <f t="shared" si="9"/>
        <v>3.6382685199590745</v>
      </c>
      <c r="K33" s="34">
        <f t="shared" si="0"/>
        <v>0.86646497897619745</v>
      </c>
      <c r="L33" s="37">
        <f t="shared" si="1"/>
        <v>3.9084407541814596</v>
      </c>
      <c r="M33" s="34">
        <f t="shared" si="2"/>
        <v>0.80579525737409174</v>
      </c>
      <c r="N33" s="37">
        <f t="shared" si="3"/>
        <v>4.023101451769632</v>
      </c>
      <c r="O33" s="34">
        <f t="shared" si="4"/>
        <v>0.7643195745934015</v>
      </c>
      <c r="P33" s="26">
        <f t="shared" si="5"/>
        <v>4.026142175350099</v>
      </c>
    </row>
    <row r="34" spans="1:16">
      <c r="A34" s="91">
        <f>'Hesaplama Tablosu-Mo'!A34</f>
        <v>0.76</v>
      </c>
      <c r="B34" s="22">
        <f t="shared" si="6"/>
        <v>1.1155200000000001</v>
      </c>
      <c r="C34" s="19">
        <f t="shared" si="7"/>
        <v>1</v>
      </c>
      <c r="D34" s="37">
        <f t="shared" si="10"/>
        <v>1.9957366625730768</v>
      </c>
      <c r="E34" s="34">
        <f t="shared" si="7"/>
        <v>0.96823916550003708</v>
      </c>
      <c r="F34" s="37">
        <f t="shared" si="10"/>
        <v>2.9926534925012804</v>
      </c>
      <c r="G34" s="34">
        <f t="shared" si="8"/>
        <v>0.94652648474620382</v>
      </c>
      <c r="H34" s="37">
        <f t="shared" si="9"/>
        <v>3.3488535992801522</v>
      </c>
      <c r="I34" s="34">
        <f t="shared" si="8"/>
        <v>0.9153358815037318</v>
      </c>
      <c r="J34" s="37">
        <f t="shared" si="9"/>
        <v>3.6655109836147455</v>
      </c>
      <c r="K34" s="34">
        <f t="shared" si="0"/>
        <v>0.86503244903190035</v>
      </c>
      <c r="L34" s="37">
        <f t="shared" si="1"/>
        <v>3.9258615483695367</v>
      </c>
      <c r="M34" s="34">
        <f t="shared" si="2"/>
        <v>0.80371187799538524</v>
      </c>
      <c r="N34" s="37">
        <f t="shared" si="3"/>
        <v>4.032663234386999</v>
      </c>
      <c r="O34" s="34">
        <f t="shared" si="4"/>
        <v>0.76179125457599239</v>
      </c>
      <c r="P34" s="26">
        <f t="shared" si="5"/>
        <v>4.0314443987226873</v>
      </c>
    </row>
    <row r="35" spans="1:16">
      <c r="A35" s="91">
        <f>'Hesaplama Tablosu-Mo'!A35</f>
        <v>0.8</v>
      </c>
      <c r="B35" s="22">
        <f t="shared" si="6"/>
        <v>1.1279999999999999</v>
      </c>
      <c r="C35" s="19">
        <f t="shared" si="7"/>
        <v>1</v>
      </c>
      <c r="D35" s="37">
        <f t="shared" si="10"/>
        <v>2.0891218002655534</v>
      </c>
      <c r="E35" s="34">
        <f t="shared" si="7"/>
        <v>0.96788383774745568</v>
      </c>
      <c r="F35" s="37">
        <f t="shared" si="10"/>
        <v>3.0422422254261714</v>
      </c>
      <c r="G35" s="34">
        <f t="shared" si="8"/>
        <v>0.94592824404198761</v>
      </c>
      <c r="H35" s="37">
        <f t="shared" si="9"/>
        <v>3.3868140685286119</v>
      </c>
      <c r="I35" s="34">
        <f t="shared" si="8"/>
        <v>0.91438869257046895</v>
      </c>
      <c r="J35" s="37">
        <f t="shared" si="9"/>
        <v>3.693290100195735</v>
      </c>
      <c r="K35" s="34">
        <f t="shared" si="0"/>
        <v>0.86352248503656015</v>
      </c>
      <c r="L35" s="37">
        <f t="shared" si="1"/>
        <v>3.9435887495776103</v>
      </c>
      <c r="M35" s="34">
        <f t="shared" si="2"/>
        <v>0.80151588351512704</v>
      </c>
      <c r="N35" s="37">
        <f t="shared" si="3"/>
        <v>4.042275642024415</v>
      </c>
      <c r="O35" s="34">
        <f t="shared" si="4"/>
        <v>0.7591262686116963</v>
      </c>
      <c r="P35" s="26">
        <f t="shared" si="5"/>
        <v>4.036631713616516</v>
      </c>
    </row>
    <row r="36" spans="1:16">
      <c r="A36" s="91">
        <f>'Hesaplama Tablosu-Mo'!A36</f>
        <v>0.84</v>
      </c>
      <c r="B36" s="22">
        <f t="shared" si="6"/>
        <v>1.1411199999999999</v>
      </c>
      <c r="C36" s="19">
        <f t="shared" si="7"/>
        <v>1</v>
      </c>
      <c r="D36" s="37">
        <f t="shared" si="10"/>
        <v>2.1809311289737106</v>
      </c>
      <c r="E36" s="34">
        <f t="shared" si="7"/>
        <v>0.96751028805884454</v>
      </c>
      <c r="F36" s="37">
        <f t="shared" si="10"/>
        <v>3.0923238996818041</v>
      </c>
      <c r="G36" s="34">
        <f t="shared" si="8"/>
        <v>0.94529932432729868</v>
      </c>
      <c r="H36" s="37">
        <f t="shared" si="9"/>
        <v>3.4253084418619673</v>
      </c>
      <c r="I36" s="34">
        <f t="shared" si="8"/>
        <v>0.9133929298457566</v>
      </c>
      <c r="J36" s="37">
        <f t="shared" si="9"/>
        <v>3.7215071558304444</v>
      </c>
      <c r="K36" s="34">
        <f t="shared" si="0"/>
        <v>0.86193508699017696</v>
      </c>
      <c r="L36" s="37">
        <f t="shared" si="1"/>
        <v>3.9615514334107051</v>
      </c>
      <c r="M36" s="34">
        <f t="shared" si="2"/>
        <v>0.79920727393331725</v>
      </c>
      <c r="N36" s="37">
        <f t="shared" si="3"/>
        <v>4.0518847286507738</v>
      </c>
      <c r="O36" s="34">
        <f t="shared" si="4"/>
        <v>0.75632461670051321</v>
      </c>
      <c r="P36" s="26">
        <f t="shared" si="5"/>
        <v>4.0416567175974922</v>
      </c>
    </row>
    <row r="37" spans="1:16">
      <c r="A37" s="91">
        <f>'Hesaplama Tablosu-Mo'!A37</f>
        <v>0.88</v>
      </c>
      <c r="B37" s="22">
        <f t="shared" si="6"/>
        <v>1.1548799999999999</v>
      </c>
      <c r="C37" s="19">
        <f t="shared" si="7"/>
        <v>1</v>
      </c>
      <c r="D37" s="37">
        <f t="shared" si="10"/>
        <v>2.2711329900061847</v>
      </c>
      <c r="E37" s="34">
        <f t="shared" si="7"/>
        <v>0.96711851643420366</v>
      </c>
      <c r="F37" s="37">
        <f t="shared" si="10"/>
        <v>3.1427428942648055</v>
      </c>
      <c r="G37" s="34">
        <f t="shared" si="8"/>
        <v>0.94463972560213705</v>
      </c>
      <c r="H37" s="37">
        <f t="shared" si="9"/>
        <v>3.4642122243547413</v>
      </c>
      <c r="I37" s="34">
        <f t="shared" si="8"/>
        <v>0.91234859332959495</v>
      </c>
      <c r="J37" s="37">
        <f t="shared" si="9"/>
        <v>3.7500670855377058</v>
      </c>
      <c r="K37" s="34">
        <f t="shared" si="0"/>
        <v>0.86027025489275055</v>
      </c>
      <c r="L37" s="37">
        <f t="shared" si="1"/>
        <v>3.9796805669136828</v>
      </c>
      <c r="M37" s="34">
        <f t="shared" si="2"/>
        <v>0.79678604924995566</v>
      </c>
      <c r="N37" s="37">
        <f t="shared" si="3"/>
        <v>4.0614375905816802</v>
      </c>
      <c r="O37" s="34">
        <f t="shared" si="4"/>
        <v>0.75338629884244313</v>
      </c>
      <c r="P37" s="26">
        <f t="shared" si="5"/>
        <v>4.0464727033710313</v>
      </c>
    </row>
    <row r="38" spans="1:16">
      <c r="A38" s="91">
        <f>'Hesaplama Tablosu-Mo'!A38</f>
        <v>0.92</v>
      </c>
      <c r="B38" s="22">
        <f t="shared" si="6"/>
        <v>1.1692800000000001</v>
      </c>
      <c r="C38" s="19">
        <f t="shared" si="7"/>
        <v>1</v>
      </c>
      <c r="D38" s="37">
        <f t="shared" si="10"/>
        <v>2.3597005324128242</v>
      </c>
      <c r="E38" s="34">
        <f t="shared" si="7"/>
        <v>0.96670852287353282</v>
      </c>
      <c r="F38" s="37">
        <f t="shared" si="10"/>
        <v>3.1933552145302491</v>
      </c>
      <c r="G38" s="34">
        <f t="shared" si="8"/>
        <v>0.94394944786650281</v>
      </c>
      <c r="H38" s="37">
        <f t="shared" si="9"/>
        <v>3.5034078531935675</v>
      </c>
      <c r="I38" s="34">
        <f t="shared" si="8"/>
        <v>0.9112556830219839</v>
      </c>
      <c r="J38" s="37">
        <f t="shared" si="9"/>
        <v>3.7788788506356514</v>
      </c>
      <c r="K38" s="34">
        <f t="shared" si="0"/>
        <v>0.85852798874428116</v>
      </c>
      <c r="L38" s="37">
        <f t="shared" si="1"/>
        <v>3.9979093227072933</v>
      </c>
      <c r="M38" s="34">
        <f t="shared" si="2"/>
        <v>0.79425220946504238</v>
      </c>
      <c r="N38" s="37">
        <f t="shared" si="3"/>
        <v>4.0708826095978381</v>
      </c>
      <c r="O38" s="34">
        <f t="shared" si="4"/>
        <v>0.75031131503748605</v>
      </c>
      <c r="P38" s="26">
        <f t="shared" si="5"/>
        <v>4.0510338651012381</v>
      </c>
    </row>
    <row r="39" spans="1:16">
      <c r="A39" s="91">
        <f>'Hesaplama Tablosu-Mo'!A39</f>
        <v>0.96</v>
      </c>
      <c r="B39" s="22">
        <f t="shared" si="6"/>
        <v>1.18432</v>
      </c>
      <c r="C39" s="19">
        <f t="shared" si="7"/>
        <v>1</v>
      </c>
      <c r="D39" s="37">
        <f t="shared" si="10"/>
        <v>2.4466115700098068</v>
      </c>
      <c r="E39" s="34">
        <f t="shared" si="7"/>
        <v>0.96628030737683224</v>
      </c>
      <c r="F39" s="37">
        <f t="shared" si="10"/>
        <v>3.2440282788095298</v>
      </c>
      <c r="G39" s="34">
        <f t="shared" si="8"/>
        <v>0.94322849112039597</v>
      </c>
      <c r="H39" s="37">
        <f t="shared" si="9"/>
        <v>3.5427848992076592</v>
      </c>
      <c r="I39" s="34">
        <f t="shared" si="8"/>
        <v>0.91011419892292356</v>
      </c>
      <c r="J39" s="37">
        <f t="shared" si="9"/>
        <v>3.8078557329145086</v>
      </c>
      <c r="K39" s="34">
        <f t="shared" si="0"/>
        <v>0.85670828854476855</v>
      </c>
      <c r="L39" s="37">
        <f t="shared" si="1"/>
        <v>4.016173342101589</v>
      </c>
      <c r="M39" s="34">
        <f t="shared" si="2"/>
        <v>0.7916057545785774</v>
      </c>
      <c r="N39" s="37">
        <f t="shared" si="3"/>
        <v>4.0801696622290224</v>
      </c>
      <c r="O39" s="34">
        <f t="shared" si="4"/>
        <v>0.74709966528564198</v>
      </c>
      <c r="P39" s="26">
        <f t="shared" si="5"/>
        <v>4.0552954771577934</v>
      </c>
    </row>
    <row r="40" spans="1:16">
      <c r="A40" s="91">
        <f>'Hesaplama Tablosu-Mo'!A40</f>
        <v>1</v>
      </c>
      <c r="B40" s="22">
        <f t="shared" si="6"/>
        <v>1.2</v>
      </c>
      <c r="C40" s="19">
        <f t="shared" si="7"/>
        <v>1</v>
      </c>
      <c r="D40" s="37">
        <f t="shared" si="10"/>
        <v>2.5318484177091665</v>
      </c>
      <c r="E40" s="34">
        <f t="shared" si="7"/>
        <v>0.96583386994410181</v>
      </c>
      <c r="F40" s="37">
        <f t="shared" si="10"/>
        <v>3.294640597132247</v>
      </c>
      <c r="G40" s="34">
        <f t="shared" si="8"/>
        <v>0.94247685536381653</v>
      </c>
      <c r="H40" s="37">
        <f t="shared" si="9"/>
        <v>3.5822401617855997</v>
      </c>
      <c r="I40" s="34">
        <f t="shared" si="8"/>
        <v>0.9089241410324137</v>
      </c>
      <c r="J40" s="37">
        <f t="shared" si="9"/>
        <v>3.836915551752647</v>
      </c>
      <c r="K40" s="34">
        <f t="shared" si="0"/>
        <v>0.85481115429421295</v>
      </c>
      <c r="L40" s="37">
        <f t="shared" si="1"/>
        <v>4.0344109490838491</v>
      </c>
      <c r="M40" s="34">
        <f t="shared" si="2"/>
        <v>0.78884668459056073</v>
      </c>
      <c r="N40" s="37">
        <f t="shared" si="3"/>
        <v>4.0892502957516106</v>
      </c>
      <c r="O40" s="34">
        <f t="shared" si="4"/>
        <v>0.74375134958691091</v>
      </c>
      <c r="P40" s="26">
        <f t="shared" si="5"/>
        <v>4.0592140454920189</v>
      </c>
    </row>
    <row r="41" spans="1:16">
      <c r="A41" s="91">
        <f>'Hesaplama Tablosu-Mo'!A41</f>
        <v>1.04</v>
      </c>
      <c r="B41" s="22">
        <f t="shared" si="6"/>
        <v>1.2163200000000001</v>
      </c>
      <c r="C41" s="19">
        <f t="shared" si="7"/>
        <v>1</v>
      </c>
      <c r="D41" s="37">
        <f t="shared" si="10"/>
        <v>2.6153977102625561</v>
      </c>
      <c r="E41" s="34">
        <f t="shared" si="7"/>
        <v>0.96536921057534164</v>
      </c>
      <c r="F41" s="37">
        <f t="shared" si="10"/>
        <v>3.3450813686743532</v>
      </c>
      <c r="G41" s="34">
        <f t="shared" si="8"/>
        <v>0.9416945405967645</v>
      </c>
      <c r="H41" s="37">
        <f t="shared" si="9"/>
        <v>3.6216776722102915</v>
      </c>
      <c r="I41" s="34">
        <f t="shared" si="8"/>
        <v>0.90768550935045456</v>
      </c>
      <c r="J41" s="37">
        <f t="shared" si="9"/>
        <v>3.86598081096892</v>
      </c>
      <c r="K41" s="34">
        <f t="shared" si="0"/>
        <v>0.85283658599261425</v>
      </c>
      <c r="L41" s="37">
        <f t="shared" si="1"/>
        <v>4.052563317735741</v>
      </c>
      <c r="M41" s="34">
        <f t="shared" si="2"/>
        <v>0.78597499950099237</v>
      </c>
      <c r="N41" s="37">
        <f t="shared" si="3"/>
        <v>4.0980778719553932</v>
      </c>
      <c r="O41" s="34">
        <f t="shared" si="4"/>
        <v>0.74026636794129286</v>
      </c>
      <c r="P41" s="26">
        <f t="shared" si="5"/>
        <v>4.0627474322704984</v>
      </c>
    </row>
    <row r="42" spans="1:16">
      <c r="A42" s="91">
        <f>'Hesaplama Tablosu-Mo'!A42</f>
        <v>1.08</v>
      </c>
      <c r="B42" s="22">
        <f t="shared" si="6"/>
        <v>1.2332799999999999</v>
      </c>
      <c r="C42" s="19">
        <f t="shared" si="7"/>
        <v>1</v>
      </c>
      <c r="D42" s="37">
        <f t="shared" si="10"/>
        <v>2.6972502064696089</v>
      </c>
      <c r="E42" s="34">
        <f t="shared" si="7"/>
        <v>0.96488632927055162</v>
      </c>
      <c r="F42" s="37">
        <f t="shared" si="10"/>
        <v>3.3952500203282927</v>
      </c>
      <c r="G42" s="34">
        <f t="shared" si="8"/>
        <v>0.94088154681923974</v>
      </c>
      <c r="H42" s="37">
        <f t="shared" si="9"/>
        <v>3.661008619625457</v>
      </c>
      <c r="I42" s="34">
        <f t="shared" si="8"/>
        <v>0.90639830387704601</v>
      </c>
      <c r="J42" s="37">
        <f t="shared" si="9"/>
        <v>3.8949787825331863</v>
      </c>
      <c r="K42" s="34">
        <f t="shared" si="0"/>
        <v>0.85078458363997256</v>
      </c>
      <c r="L42" s="37">
        <f t="shared" si="1"/>
        <v>4.0705745961350353</v>
      </c>
      <c r="M42" s="34">
        <f t="shared" si="2"/>
        <v>0.78299069930987231</v>
      </c>
      <c r="N42" s="37">
        <f t="shared" si="3"/>
        <v>4.1066076801522629</v>
      </c>
      <c r="O42" s="34">
        <f t="shared" si="4"/>
        <v>0.73664472034878803</v>
      </c>
      <c r="P42" s="26">
        <f t="shared" si="5"/>
        <v>4.0658549547528287</v>
      </c>
    </row>
    <row r="43" spans="1:16">
      <c r="A43" s="91">
        <f>'Hesaplama Tablosu-Mo'!A43</f>
        <v>1.1200000000000001</v>
      </c>
      <c r="B43" s="22">
        <f t="shared" si="6"/>
        <v>1.25088</v>
      </c>
      <c r="C43" s="19">
        <f t="shared" si="7"/>
        <v>1</v>
      </c>
      <c r="D43" s="37">
        <f t="shared" si="10"/>
        <v>2.7774005817984571</v>
      </c>
      <c r="E43" s="34">
        <f t="shared" si="7"/>
        <v>0.96438522602973176</v>
      </c>
      <c r="F43" s="37">
        <f t="shared" si="10"/>
        <v>3.4450557049637345</v>
      </c>
      <c r="G43" s="34">
        <f t="shared" si="8"/>
        <v>0.94003787403124239</v>
      </c>
      <c r="H43" s="37">
        <f t="shared" si="9"/>
        <v>3.7001512128032266</v>
      </c>
      <c r="I43" s="34">
        <f t="shared" si="8"/>
        <v>0.90506252461218806</v>
      </c>
      <c r="J43" s="37">
        <f t="shared" si="9"/>
        <v>3.9238415343481852</v>
      </c>
      <c r="K43" s="34">
        <f t="shared" si="0"/>
        <v>0.84865514723628765</v>
      </c>
      <c r="L43" s="37">
        <f t="shared" si="1"/>
        <v>4.088391990152668</v>
      </c>
      <c r="M43" s="34">
        <f t="shared" si="2"/>
        <v>0.77989378401720055</v>
      </c>
      <c r="N43" s="37">
        <f t="shared" si="3"/>
        <v>4.1147970212277878</v>
      </c>
      <c r="O43" s="34">
        <f t="shared" si="4"/>
        <v>0.73288640680939598</v>
      </c>
      <c r="P43" s="26">
        <f t="shared" si="5"/>
        <v>4.0684974596898487</v>
      </c>
    </row>
    <row r="44" spans="1:16">
      <c r="A44" s="91">
        <f>'Hesaplama Tablosu-Mo'!A44</f>
        <v>1.1599999999999999</v>
      </c>
      <c r="B44" s="22">
        <f t="shared" si="6"/>
        <v>1.26912</v>
      </c>
      <c r="C44" s="19">
        <f t="shared" si="7"/>
        <v>1</v>
      </c>
      <c r="D44" s="37">
        <f t="shared" si="10"/>
        <v>2.8558472122270362</v>
      </c>
      <c r="E44" s="34">
        <f t="shared" si="7"/>
        <v>0.96386590085288215</v>
      </c>
      <c r="F44" s="37">
        <f t="shared" si="10"/>
        <v>3.4944167745684784</v>
      </c>
      <c r="G44" s="34">
        <f t="shared" si="8"/>
        <v>0.93916352223277244</v>
      </c>
      <c r="H44" s="37">
        <f t="shared" si="9"/>
        <v>3.7390304897082784</v>
      </c>
      <c r="I44" s="34">
        <f t="shared" si="8"/>
        <v>0.9036781715558807</v>
      </c>
      <c r="J44" s="37">
        <f t="shared" si="9"/>
        <v>3.952505909215339</v>
      </c>
      <c r="K44" s="34">
        <f t="shared" si="0"/>
        <v>0.84644827678155965</v>
      </c>
      <c r="L44" s="37">
        <f t="shared" si="1"/>
        <v>4.1059658107809982</v>
      </c>
      <c r="M44" s="34">
        <f t="shared" si="2"/>
        <v>0.77668425362297699</v>
      </c>
      <c r="N44" s="37">
        <f t="shared" si="3"/>
        <v>4.1226052647811144</v>
      </c>
      <c r="O44" s="34">
        <f t="shared" si="4"/>
        <v>0.72899142732311706</v>
      </c>
      <c r="P44" s="26">
        <f t="shared" si="5"/>
        <v>4.0706373747423585</v>
      </c>
    </row>
    <row r="45" spans="1:16">
      <c r="A45" s="91">
        <f>'Hesaplama Tablosu-Mo'!A45</f>
        <v>1.2</v>
      </c>
      <c r="B45" s="22">
        <f t="shared" si="6"/>
        <v>1.2879999999999998</v>
      </c>
      <c r="C45" s="19">
        <f t="shared" si="7"/>
        <v>1</v>
      </c>
      <c r="D45" s="37">
        <f t="shared" si="10"/>
        <v>2.9325919519458026</v>
      </c>
      <c r="E45" s="34">
        <f t="shared" si="7"/>
        <v>0.9633283537400027</v>
      </c>
      <c r="F45" s="37">
        <f t="shared" si="10"/>
        <v>3.5432602405343276</v>
      </c>
      <c r="G45" s="34">
        <f t="shared" si="8"/>
        <v>0.93825849142382978</v>
      </c>
      <c r="H45" s="37">
        <f t="shared" si="9"/>
        <v>3.7775780856236763</v>
      </c>
      <c r="I45" s="34">
        <f t="shared" si="8"/>
        <v>0.90224524470812406</v>
      </c>
      <c r="J45" s="37">
        <f t="shared" si="9"/>
        <v>3.9809134618473441</v>
      </c>
      <c r="K45" s="34">
        <f t="shared" si="0"/>
        <v>0.84416397227578865</v>
      </c>
      <c r="L45" s="37">
        <f t="shared" si="1"/>
        <v>4.1232494887401083</v>
      </c>
      <c r="M45" s="34">
        <f t="shared" si="2"/>
        <v>0.77336210812720185</v>
      </c>
      <c r="N45" s="37">
        <f t="shared" si="3"/>
        <v>4.1299938815660981</v>
      </c>
      <c r="O45" s="34">
        <f t="shared" si="4"/>
        <v>0.72495978188995114</v>
      </c>
      <c r="P45" s="26">
        <f t="shared" si="5"/>
        <v>4.0722387385818566</v>
      </c>
    </row>
    <row r="46" spans="1:16">
      <c r="A46" s="91">
        <f>'Hesaplama Tablosu-Mo'!A46</f>
        <v>1.24</v>
      </c>
      <c r="B46" s="22">
        <f t="shared" si="6"/>
        <v>1.3075199999999998</v>
      </c>
      <c r="C46" s="19">
        <f t="shared" si="7"/>
        <v>1</v>
      </c>
      <c r="D46" s="37">
        <f t="shared" si="10"/>
        <v>3.0076399073721629</v>
      </c>
      <c r="E46" s="34">
        <f t="shared" si="7"/>
        <v>0.96277258469109339</v>
      </c>
      <c r="F46" s="37">
        <f t="shared" si="10"/>
        <v>3.5915212308605393</v>
      </c>
      <c r="G46" s="34">
        <f t="shared" si="8"/>
        <v>0.93732278160441451</v>
      </c>
      <c r="H46" s="37">
        <f t="shared" si="9"/>
        <v>3.8157319693722385</v>
      </c>
      <c r="I46" s="34">
        <f t="shared" si="8"/>
        <v>0.90076374406891802</v>
      </c>
      <c r="J46" s="37">
        <f t="shared" si="9"/>
        <v>4.0090103604296825</v>
      </c>
      <c r="K46" s="34">
        <f t="shared" si="0"/>
        <v>0.84180223371897456</v>
      </c>
      <c r="L46" s="37">
        <f t="shared" si="1"/>
        <v>4.1401995601230093</v>
      </c>
      <c r="M46" s="34">
        <f t="shared" si="2"/>
        <v>0.76992734752987502</v>
      </c>
      <c r="N46" s="37">
        <f t="shared" si="3"/>
        <v>4.1369264535445716</v>
      </c>
      <c r="O46" s="34">
        <f t="shared" si="4"/>
        <v>0.72079147050989811</v>
      </c>
      <c r="P46" s="26">
        <f t="shared" si="5"/>
        <v>4.0732672114395809</v>
      </c>
    </row>
    <row r="47" spans="1:16">
      <c r="A47" s="91">
        <f>'Hesaplama Tablosu-Mo'!A47</f>
        <v>1.28</v>
      </c>
      <c r="B47" s="22">
        <f t="shared" si="6"/>
        <v>1.32768</v>
      </c>
      <c r="C47" s="19">
        <f t="shared" si="7"/>
        <v>1</v>
      </c>
      <c r="D47" s="37">
        <f t="shared" si="10"/>
        <v>3.0809992097207952</v>
      </c>
      <c r="E47" s="34">
        <f t="shared" si="7"/>
        <v>0.96219859370615424</v>
      </c>
      <c r="F47" s="37">
        <f t="shared" si="10"/>
        <v>3.639142451951026</v>
      </c>
      <c r="G47" s="34">
        <f t="shared" si="8"/>
        <v>0.93635639277452665</v>
      </c>
      <c r="H47" s="37">
        <f t="shared" si="9"/>
        <v>3.853436155974622</v>
      </c>
      <c r="I47" s="34">
        <f t="shared" si="8"/>
        <v>0.89923366963826257</v>
      </c>
      <c r="J47" s="37">
        <f t="shared" si="9"/>
        <v>4.0367472587948594</v>
      </c>
      <c r="K47" s="34">
        <f t="shared" ref="K47:K78" si="11">1-$B47/$K$5*(L$13-1)</f>
        <v>0.83936306111111725</v>
      </c>
      <c r="L47" s="37">
        <f t="shared" ref="L47:L78" si="12">SQRT(1/$K$7*$K$5/($B47*L$13)*($B47*L$13*K47-1))</f>
        <v>4.156775626774361</v>
      </c>
      <c r="M47" s="34">
        <f t="shared" ref="M47:M78" si="13">1-$B47/$K$5*(N$13-1)</f>
        <v>0.76637997183099638</v>
      </c>
      <c r="N47" s="37">
        <f t="shared" ref="N47:N78" si="14">SQRT(1/$K$7*$K$5/($B47*N$13)*($B47*N$13*M47-1))</f>
        <v>4.1433686639001754</v>
      </c>
      <c r="O47" s="34">
        <f t="shared" ref="O47:O78" si="15">1-$B47/$K$5*(P$13-1)</f>
        <v>0.71648649318295821</v>
      </c>
      <c r="P47" s="26">
        <f t="shared" ref="P47:P78" si="16">SQRT(1/$K$7*$K$5/($B47*P$13)*($B47*P$13*O47-1))</f>
        <v>4.0736900679240211</v>
      </c>
    </row>
    <row r="48" spans="1:16">
      <c r="A48" s="91">
        <f>'Hesaplama Tablosu-Mo'!A48</f>
        <v>1.32</v>
      </c>
      <c r="B48" s="22">
        <f t="shared" si="6"/>
        <v>1.3484799999999999</v>
      </c>
      <c r="C48" s="19">
        <f t="shared" si="7"/>
        <v>1</v>
      </c>
      <c r="D48" s="37">
        <f t="shared" si="10"/>
        <v>3.1526807881580297</v>
      </c>
      <c r="E48" s="34">
        <f t="shared" si="7"/>
        <v>0.96160638078518534</v>
      </c>
      <c r="F48" s="37">
        <f t="shared" si="10"/>
        <v>3.6860736609367244</v>
      </c>
      <c r="G48" s="34">
        <f t="shared" si="8"/>
        <v>0.93535932493416618</v>
      </c>
      <c r="H48" s="37">
        <f t="shared" si="9"/>
        <v>3.8906404029581498</v>
      </c>
      <c r="I48" s="34">
        <f t="shared" si="8"/>
        <v>0.89765502141615772</v>
      </c>
      <c r="J48" s="37">
        <f t="shared" si="9"/>
        <v>4.0640791447853566</v>
      </c>
      <c r="K48" s="34">
        <f t="shared" si="11"/>
        <v>0.83684645445221695</v>
      </c>
      <c r="L48" s="37">
        <f t="shared" si="12"/>
        <v>4.1729402949668968</v>
      </c>
      <c r="M48" s="34">
        <f t="shared" si="13"/>
        <v>0.76271998103056615</v>
      </c>
      <c r="N48" s="37">
        <f t="shared" si="14"/>
        <v>4.1492882693469006</v>
      </c>
      <c r="O48" s="34">
        <f t="shared" si="15"/>
        <v>0.71204484990913142</v>
      </c>
      <c r="P48" s="26">
        <f t="shared" si="16"/>
        <v>4.0734761739366041</v>
      </c>
    </row>
    <row r="49" spans="1:16">
      <c r="A49" s="91">
        <f>'Hesaplama Tablosu-Mo'!A49</f>
        <v>1.36</v>
      </c>
      <c r="B49" s="22">
        <f t="shared" si="6"/>
        <v>1.36992</v>
      </c>
      <c r="C49" s="19">
        <f t="shared" si="7"/>
        <v>1</v>
      </c>
      <c r="D49" s="37">
        <f t="shared" si="10"/>
        <v>3.2226981453478709</v>
      </c>
      <c r="E49" s="34">
        <f t="shared" si="7"/>
        <v>0.96099594592818671</v>
      </c>
      <c r="F49" s="37">
        <f t="shared" si="10"/>
        <v>3.732271153015426</v>
      </c>
      <c r="G49" s="34">
        <f t="shared" si="8"/>
        <v>0.934331578083333</v>
      </c>
      <c r="H49" s="37">
        <f t="shared" si="9"/>
        <v>3.9272998964853914</v>
      </c>
      <c r="I49" s="34">
        <f t="shared" si="8"/>
        <v>0.89602779940260346</v>
      </c>
      <c r="J49" s="37">
        <f t="shared" si="9"/>
        <v>4.090965169867296</v>
      </c>
      <c r="K49" s="34">
        <f t="shared" si="11"/>
        <v>0.83425241374227355</v>
      </c>
      <c r="L49" s="37">
        <f t="shared" si="12"/>
        <v>4.188659095759923</v>
      </c>
      <c r="M49" s="34">
        <f t="shared" si="13"/>
        <v>0.75894737512858412</v>
      </c>
      <c r="N49" s="37">
        <f t="shared" si="14"/>
        <v>4.1546550570093368</v>
      </c>
      <c r="O49" s="34">
        <f t="shared" si="15"/>
        <v>0.70746654068841752</v>
      </c>
      <c r="P49" s="26">
        <f t="shared" si="16"/>
        <v>4.0725959494870887</v>
      </c>
    </row>
    <row r="50" spans="1:16">
      <c r="A50" s="91">
        <f>'Hesaplama Tablosu-Mo'!A50</f>
        <v>1.4</v>
      </c>
      <c r="B50" s="22">
        <f t="shared" si="6"/>
        <v>1.3919999999999999</v>
      </c>
      <c r="C50" s="19">
        <f t="shared" si="7"/>
        <v>1</v>
      </c>
      <c r="D50" s="37">
        <f t="shared" si="10"/>
        <v>3.2910671369767615</v>
      </c>
      <c r="E50" s="34">
        <f t="shared" si="7"/>
        <v>0.96036728913515812</v>
      </c>
      <c r="F50" s="37">
        <f t="shared" si="10"/>
        <v>3.7776972671237452</v>
      </c>
      <c r="G50" s="34">
        <f t="shared" si="8"/>
        <v>0.93327315222202722</v>
      </c>
      <c r="H50" s="37">
        <f t="shared" si="9"/>
        <v>3.9633749325176324</v>
      </c>
      <c r="I50" s="34">
        <f t="shared" si="8"/>
        <v>0.89435200359759992</v>
      </c>
      <c r="J50" s="37">
        <f t="shared" si="9"/>
        <v>4.1173684645352333</v>
      </c>
      <c r="K50" s="34">
        <f t="shared" si="11"/>
        <v>0.83158093898128704</v>
      </c>
      <c r="L50" s="37">
        <f t="shared" si="12"/>
        <v>4.203900390208406</v>
      </c>
      <c r="M50" s="34">
        <f t="shared" si="13"/>
        <v>0.75506215412505051</v>
      </c>
      <c r="N50" s="37">
        <f t="shared" si="14"/>
        <v>4.1594407880600084</v>
      </c>
      <c r="O50" s="34">
        <f t="shared" si="15"/>
        <v>0.70275156552081675</v>
      </c>
      <c r="P50" s="26">
        <f t="shared" si="16"/>
        <v>4.0710213191507263</v>
      </c>
    </row>
    <row r="51" spans="1:16">
      <c r="A51" s="91">
        <f>'Hesaplama Tablosu-Mo'!A51</f>
        <v>1.44</v>
      </c>
      <c r="B51" s="22">
        <f t="shared" si="6"/>
        <v>1.41472</v>
      </c>
      <c r="C51" s="19">
        <f t="shared" si="7"/>
        <v>1</v>
      </c>
      <c r="D51" s="37">
        <f t="shared" si="10"/>
        <v>3.3578057566278496</v>
      </c>
      <c r="E51" s="34">
        <f t="shared" si="7"/>
        <v>0.95972041040609979</v>
      </c>
      <c r="F51" s="37">
        <f t="shared" si="10"/>
        <v>3.8223199122990446</v>
      </c>
      <c r="G51" s="34">
        <f t="shared" si="8"/>
        <v>0.93218404735024885</v>
      </c>
      <c r="H51" s="37">
        <f t="shared" si="9"/>
        <v>3.9988305973689733</v>
      </c>
      <c r="I51" s="34">
        <f t="shared" si="8"/>
        <v>0.89262763400114697</v>
      </c>
      <c r="J51" s="37">
        <f t="shared" si="9"/>
        <v>4.1432559435339531</v>
      </c>
      <c r="K51" s="34">
        <f t="shared" si="11"/>
        <v>0.82883203016925755</v>
      </c>
      <c r="L51" s="37">
        <f t="shared" si="12"/>
        <v>4.2186352623508769</v>
      </c>
      <c r="M51" s="34">
        <f t="shared" si="13"/>
        <v>0.75106431801996509</v>
      </c>
      <c r="N51" s="37">
        <f t="shared" si="14"/>
        <v>4.1636191301809102</v>
      </c>
      <c r="O51" s="34">
        <f t="shared" si="15"/>
        <v>0.69789992440632886</v>
      </c>
      <c r="P51" s="26">
        <f t="shared" si="16"/>
        <v>4.0687256518246633</v>
      </c>
    </row>
    <row r="52" spans="1:16">
      <c r="A52" s="91">
        <f>'Hesaplama Tablosu-Mo'!A52</f>
        <v>1.48</v>
      </c>
      <c r="B52" s="22">
        <f t="shared" si="6"/>
        <v>1.4380799999999998</v>
      </c>
      <c r="C52" s="19">
        <f t="shared" si="7"/>
        <v>1</v>
      </c>
      <c r="D52" s="37">
        <f t="shared" si="10"/>
        <v>3.4229339271665316</v>
      </c>
      <c r="E52" s="34">
        <f t="shared" si="7"/>
        <v>0.95905530974101161</v>
      </c>
      <c r="F52" s="37">
        <f t="shared" si="10"/>
        <v>3.8661121163168106</v>
      </c>
      <c r="G52" s="34">
        <f t="shared" si="8"/>
        <v>0.93106426346799775</v>
      </c>
      <c r="H52" s="37">
        <f t="shared" si="9"/>
        <v>4.0336364512410414</v>
      </c>
      <c r="I52" s="34">
        <f t="shared" si="8"/>
        <v>0.89085469061324463</v>
      </c>
      <c r="J52" s="37">
        <f t="shared" si="9"/>
        <v>4.1685981044264695</v>
      </c>
      <c r="K52" s="34">
        <f t="shared" si="11"/>
        <v>0.82600568730618484</v>
      </c>
      <c r="L52" s="37">
        <f t="shared" si="12"/>
        <v>4.2328374026497757</v>
      </c>
      <c r="M52" s="34">
        <f t="shared" si="13"/>
        <v>0.74695386681332798</v>
      </c>
      <c r="N52" s="37">
        <f t="shared" si="14"/>
        <v>4.1671655807785806</v>
      </c>
      <c r="O52" s="34">
        <f t="shared" si="15"/>
        <v>0.6929116173449541</v>
      </c>
      <c r="P52" s="26">
        <f t="shared" si="16"/>
        <v>4.0656836913370187</v>
      </c>
    </row>
    <row r="53" spans="1:16">
      <c r="A53" s="91">
        <f>'Hesaplama Tablosu-Mo'!A53</f>
        <v>1.52</v>
      </c>
      <c r="B53" s="22">
        <f t="shared" si="6"/>
        <v>1.4620799999999998</v>
      </c>
      <c r="C53" s="19">
        <f t="shared" si="7"/>
        <v>1</v>
      </c>
      <c r="D53" s="37">
        <f t="shared" si="10"/>
        <v>3.4864732996001884</v>
      </c>
      <c r="E53" s="34">
        <f t="shared" si="7"/>
        <v>0.95837198713989369</v>
      </c>
      <c r="F53" s="37">
        <f t="shared" si="10"/>
        <v>3.9090515975698596</v>
      </c>
      <c r="G53" s="34">
        <f t="shared" si="8"/>
        <v>0.92991380057527406</v>
      </c>
      <c r="H53" s="37">
        <f t="shared" si="9"/>
        <v>4.0677662176526042</v>
      </c>
      <c r="I53" s="34">
        <f t="shared" si="8"/>
        <v>0.88903317343389288</v>
      </c>
      <c r="J53" s="37">
        <f t="shared" si="9"/>
        <v>4.1933688225665833</v>
      </c>
      <c r="K53" s="34">
        <f t="shared" si="11"/>
        <v>0.82310191039206915</v>
      </c>
      <c r="L53" s="37">
        <f t="shared" si="12"/>
        <v>4.2464829842972582</v>
      </c>
      <c r="M53" s="34">
        <f t="shared" si="13"/>
        <v>0.74273080050513918</v>
      </c>
      <c r="N53" s="37">
        <f t="shared" si="14"/>
        <v>4.170057382731037</v>
      </c>
      <c r="O53" s="34">
        <f t="shared" si="15"/>
        <v>0.68778664433669234</v>
      </c>
      <c r="P53" s="26">
        <f t="shared" si="16"/>
        <v>4.0618714793437434</v>
      </c>
    </row>
    <row r="54" spans="1:16">
      <c r="A54" s="91">
        <f>'Hesaplama Tablosu-Mo'!A54</f>
        <v>1.56</v>
      </c>
      <c r="B54" s="22">
        <f t="shared" si="6"/>
        <v>1.48672</v>
      </c>
      <c r="C54" s="19">
        <f t="shared" si="7"/>
        <v>1</v>
      </c>
      <c r="D54" s="37">
        <f t="shared" si="10"/>
        <v>3.5484470601881952</v>
      </c>
      <c r="E54" s="34">
        <f t="shared" si="7"/>
        <v>0.95767044260274592</v>
      </c>
      <c r="F54" s="37">
        <f t="shared" si="10"/>
        <v>3.9511203606628578</v>
      </c>
      <c r="G54" s="34">
        <f t="shared" si="8"/>
        <v>0.92873265867207777</v>
      </c>
      <c r="H54" s="37">
        <f t="shared" si="9"/>
        <v>4.101197481087457</v>
      </c>
      <c r="I54" s="34">
        <f t="shared" si="8"/>
        <v>0.88716308246309172</v>
      </c>
      <c r="J54" s="37">
        <f t="shared" si="9"/>
        <v>4.2175451450946522</v>
      </c>
      <c r="K54" s="34">
        <f t="shared" si="11"/>
        <v>0.82012069942691035</v>
      </c>
      <c r="L54" s="37">
        <f t="shared" si="12"/>
        <v>4.2595505345396676</v>
      </c>
      <c r="M54" s="34">
        <f t="shared" si="13"/>
        <v>0.73839511909539879</v>
      </c>
      <c r="N54" s="37">
        <f t="shared" si="14"/>
        <v>4.172273434286061</v>
      </c>
      <c r="O54" s="34">
        <f t="shared" si="15"/>
        <v>0.68252500538154348</v>
      </c>
      <c r="P54" s="26">
        <f t="shared" si="16"/>
        <v>4.0572662718201711</v>
      </c>
    </row>
    <row r="55" spans="1:16">
      <c r="A55" s="91">
        <f>'Hesaplama Tablosu-Mo'!A55</f>
        <v>1.6</v>
      </c>
      <c r="B55" s="22">
        <f t="shared" si="6"/>
        <v>1.512</v>
      </c>
      <c r="C55" s="19">
        <f t="shared" si="7"/>
        <v>1</v>
      </c>
      <c r="D55" s="37">
        <f t="shared" si="10"/>
        <v>3.6088797464051123</v>
      </c>
      <c r="E55" s="34">
        <f t="shared" si="7"/>
        <v>0.9569506761295683</v>
      </c>
      <c r="F55" s="37">
        <f t="shared" si="10"/>
        <v>3.9923043158064559</v>
      </c>
      <c r="G55" s="34">
        <f t="shared" si="8"/>
        <v>0.92752083775840888</v>
      </c>
      <c r="H55" s="37">
        <f t="shared" si="9"/>
        <v>4.1339113946713502</v>
      </c>
      <c r="I55" s="34">
        <f t="shared" si="8"/>
        <v>0.88524441770084128</v>
      </c>
      <c r="J55" s="37">
        <f t="shared" si="9"/>
        <v>4.241107086169861</v>
      </c>
      <c r="K55" s="34">
        <f t="shared" si="11"/>
        <v>0.81706205441070834</v>
      </c>
      <c r="L55" s="37">
        <f t="shared" si="12"/>
        <v>4.2720208029204176</v>
      </c>
      <c r="M55" s="34">
        <f t="shared" si="13"/>
        <v>0.7339468225841066</v>
      </c>
      <c r="N55" s="37">
        <f t="shared" si="14"/>
        <v>4.1737941945683126</v>
      </c>
      <c r="O55" s="34">
        <f t="shared" si="15"/>
        <v>0.67712670047950785</v>
      </c>
      <c r="P55" s="26">
        <f t="shared" si="16"/>
        <v>4.0518464503200677</v>
      </c>
    </row>
    <row r="56" spans="1:16">
      <c r="A56" s="91">
        <f>'Hesaplama Tablosu-Mo'!A56</f>
        <v>1.64</v>
      </c>
      <c r="B56" s="22">
        <f t="shared" si="6"/>
        <v>1.5379199999999997</v>
      </c>
      <c r="C56" s="19">
        <f t="shared" si="7"/>
        <v>1</v>
      </c>
      <c r="D56" s="37">
        <f t="shared" si="10"/>
        <v>3.6677970722012034</v>
      </c>
      <c r="E56" s="34">
        <f t="shared" si="7"/>
        <v>0.95621268772036094</v>
      </c>
      <c r="F56" s="37">
        <f t="shared" si="10"/>
        <v>4.0325929217909344</v>
      </c>
      <c r="G56" s="34">
        <f t="shared" si="8"/>
        <v>0.92627833783426727</v>
      </c>
      <c r="H56" s="37">
        <f t="shared" si="9"/>
        <v>4.1658923992475723</v>
      </c>
      <c r="I56" s="34">
        <f t="shared" si="8"/>
        <v>0.88327717914714143</v>
      </c>
      <c r="J56" s="37">
        <f t="shared" si="9"/>
        <v>4.2640374252830044</v>
      </c>
      <c r="K56" s="34">
        <f t="shared" si="11"/>
        <v>0.81392597534346334</v>
      </c>
      <c r="L56" s="37">
        <f t="shared" si="12"/>
        <v>4.2838766280978549</v>
      </c>
      <c r="M56" s="34">
        <f t="shared" si="13"/>
        <v>0.72938591097126271</v>
      </c>
      <c r="N56" s="37">
        <f t="shared" si="14"/>
        <v>4.1746015859913292</v>
      </c>
      <c r="O56" s="34">
        <f t="shared" si="15"/>
        <v>0.67159172963058511</v>
      </c>
      <c r="P56" s="26">
        <f t="shared" si="16"/>
        <v>4.0455914290380992</v>
      </c>
    </row>
    <row r="57" spans="1:16">
      <c r="A57" s="91">
        <f>'Hesaplama Tablosu-Mo'!A57</f>
        <v>1.68</v>
      </c>
      <c r="B57" s="22">
        <f t="shared" si="6"/>
        <v>1.5644799999999999</v>
      </c>
      <c r="C57" s="19">
        <f t="shared" si="7"/>
        <v>1</v>
      </c>
      <c r="D57" s="37">
        <f t="shared" si="10"/>
        <v>3.7252257628607994</v>
      </c>
      <c r="E57" s="34">
        <f t="shared" si="7"/>
        <v>0.95545647737512374</v>
      </c>
      <c r="F57" s="37">
        <f t="shared" si="10"/>
        <v>4.071978852084067</v>
      </c>
      <c r="G57" s="34">
        <f t="shared" si="8"/>
        <v>0.92500515889965307</v>
      </c>
      <c r="H57" s="37">
        <f t="shared" si="9"/>
        <v>4.1971279548440918</v>
      </c>
      <c r="I57" s="34">
        <f t="shared" si="8"/>
        <v>0.88126136680199219</v>
      </c>
      <c r="J57" s="37">
        <f t="shared" si="9"/>
        <v>4.2863215101607102</v>
      </c>
      <c r="K57" s="34">
        <f t="shared" si="11"/>
        <v>0.81071246222517535</v>
      </c>
      <c r="L57" s="37">
        <f t="shared" si="12"/>
        <v>4.2951028046650013</v>
      </c>
      <c r="M57" s="34">
        <f t="shared" si="13"/>
        <v>0.72471238425686701</v>
      </c>
      <c r="N57" s="37">
        <f t="shared" si="14"/>
        <v>4.1746788947126197</v>
      </c>
      <c r="O57" s="34">
        <f t="shared" si="15"/>
        <v>0.66592009283477538</v>
      </c>
      <c r="P57" s="26">
        <f t="shared" si="16"/>
        <v>4.038481558574702</v>
      </c>
    </row>
    <row r="58" spans="1:16">
      <c r="A58" s="91">
        <f>'Hesaplama Tablosu-Mo'!A58</f>
        <v>1.72</v>
      </c>
      <c r="B58" s="22">
        <f t="shared" si="6"/>
        <v>1.5916799999999998</v>
      </c>
      <c r="C58" s="19">
        <f t="shared" si="7"/>
        <v>1</v>
      </c>
      <c r="D58" s="37">
        <f t="shared" si="10"/>
        <v>3.7811933996304723</v>
      </c>
      <c r="E58" s="34">
        <f t="shared" si="7"/>
        <v>0.95468204509385668</v>
      </c>
      <c r="F58" s="37">
        <f t="shared" si="10"/>
        <v>4.1104576834190087</v>
      </c>
      <c r="G58" s="34">
        <f t="shared" si="8"/>
        <v>0.92370130095456626</v>
      </c>
      <c r="H58" s="37">
        <f t="shared" si="9"/>
        <v>4.2276082852060624</v>
      </c>
      <c r="I58" s="34">
        <f t="shared" si="8"/>
        <v>0.87919698066539353</v>
      </c>
      <c r="J58" s="37">
        <f t="shared" si="9"/>
        <v>4.3079470654747656</v>
      </c>
      <c r="K58" s="34">
        <f t="shared" si="11"/>
        <v>0.80742151505584414</v>
      </c>
      <c r="L58" s="37">
        <f t="shared" si="12"/>
        <v>4.3056859511839116</v>
      </c>
      <c r="M58" s="34">
        <f t="shared" si="13"/>
        <v>0.71992624244091985</v>
      </c>
      <c r="N58" s="37">
        <f t="shared" si="14"/>
        <v>4.1740106701182542</v>
      </c>
      <c r="O58" s="34">
        <f t="shared" si="15"/>
        <v>0.66011179009207877</v>
      </c>
      <c r="P58" s="26">
        <f t="shared" si="16"/>
        <v>4.0304980271671944</v>
      </c>
    </row>
    <row r="59" spans="1:16">
      <c r="A59" s="91">
        <f>'Hesaplama Tablosu-Mo'!A59</f>
        <v>1.76</v>
      </c>
      <c r="B59" s="22">
        <f t="shared" si="6"/>
        <v>1.6195199999999998</v>
      </c>
      <c r="C59" s="19">
        <f t="shared" si="7"/>
        <v>1</v>
      </c>
      <c r="D59" s="37">
        <f t="shared" si="10"/>
        <v>3.8357282741754943</v>
      </c>
      <c r="E59" s="34">
        <f t="shared" si="7"/>
        <v>0.95388939087655988</v>
      </c>
      <c r="F59" s="37">
        <f t="shared" si="10"/>
        <v>4.1480276061048968</v>
      </c>
      <c r="G59" s="34">
        <f t="shared" si="8"/>
        <v>0.92236676399900686</v>
      </c>
      <c r="H59" s="37">
        <f t="shared" si="9"/>
        <v>4.2573261357994445</v>
      </c>
      <c r="I59" s="34">
        <f t="shared" si="8"/>
        <v>0.87708402073734559</v>
      </c>
      <c r="J59" s="37">
        <f t="shared" si="9"/>
        <v>4.3289040083071022</v>
      </c>
      <c r="K59" s="34">
        <f t="shared" si="11"/>
        <v>0.80405313383546995</v>
      </c>
      <c r="L59" s="37">
        <f t="shared" si="12"/>
        <v>4.3156143804500058</v>
      </c>
      <c r="M59" s="34">
        <f t="shared" si="13"/>
        <v>0.71502748552342088</v>
      </c>
      <c r="N59" s="37">
        <f t="shared" si="14"/>
        <v>4.1725826241791673</v>
      </c>
      <c r="O59" s="34">
        <f t="shared" si="15"/>
        <v>0.65416682140249505</v>
      </c>
      <c r="P59" s="26">
        <f t="shared" si="16"/>
        <v>4.0216227600193797</v>
      </c>
    </row>
    <row r="60" spans="1:16">
      <c r="A60" s="91">
        <f>'Hesaplama Tablosu-Mo'!A60</f>
        <v>1.8</v>
      </c>
      <c r="B60" s="22">
        <f t="shared" si="6"/>
        <v>1.6479999999999999</v>
      </c>
      <c r="C60" s="19">
        <f t="shared" si="7"/>
        <v>1</v>
      </c>
      <c r="D60" s="37">
        <f t="shared" si="10"/>
        <v>3.8888592528239991</v>
      </c>
      <c r="E60" s="34">
        <f t="shared" si="7"/>
        <v>0.95307851472323324</v>
      </c>
      <c r="F60" s="37">
        <f t="shared" si="10"/>
        <v>4.1846891551968319</v>
      </c>
      <c r="G60" s="34">
        <f t="shared" si="8"/>
        <v>0.92100154803297474</v>
      </c>
      <c r="H60" s="37">
        <f t="shared" si="9"/>
        <v>4.2862765454683744</v>
      </c>
      <c r="I60" s="34">
        <f t="shared" si="8"/>
        <v>0.87492248701784814</v>
      </c>
      <c r="J60" s="37">
        <f t="shared" si="9"/>
        <v>4.3491842710904578</v>
      </c>
      <c r="K60" s="34">
        <f t="shared" si="11"/>
        <v>0.80060731856405254</v>
      </c>
      <c r="L60" s="37">
        <f t="shared" si="12"/>
        <v>4.3248779728218034</v>
      </c>
      <c r="M60" s="34">
        <f t="shared" si="13"/>
        <v>0.71001611350437011</v>
      </c>
      <c r="N60" s="37">
        <f t="shared" si="14"/>
        <v>4.1703815313862052</v>
      </c>
      <c r="O60" s="34">
        <f t="shared" si="15"/>
        <v>0.64808518676602445</v>
      </c>
      <c r="P60" s="26">
        <f t="shared" si="16"/>
        <v>4.0118383172345888</v>
      </c>
    </row>
    <row r="61" spans="1:16">
      <c r="A61" s="91">
        <f>'Hesaplama Tablosu-Mo'!A61</f>
        <v>1.84</v>
      </c>
      <c r="B61" s="22">
        <f t="shared" si="6"/>
        <v>1.6771199999999999</v>
      </c>
      <c r="C61" s="19">
        <f t="shared" si="7"/>
        <v>1</v>
      </c>
      <c r="D61" s="37">
        <f t="shared" si="10"/>
        <v>3.9406156504731515</v>
      </c>
      <c r="E61" s="34">
        <f t="shared" si="7"/>
        <v>0.95224941663387674</v>
      </c>
      <c r="F61" s="37">
        <f t="shared" si="10"/>
        <v>4.2204449615959376</v>
      </c>
      <c r="G61" s="34">
        <f t="shared" si="8"/>
        <v>0.91960565305647002</v>
      </c>
      <c r="H61" s="37">
        <f t="shared" si="9"/>
        <v>4.314456631745224</v>
      </c>
      <c r="I61" s="34">
        <f t="shared" si="8"/>
        <v>0.87271237950690139</v>
      </c>
      <c r="J61" s="37">
        <f t="shared" si="9"/>
        <v>4.3687816325443949</v>
      </c>
      <c r="K61" s="34">
        <f t="shared" si="11"/>
        <v>0.79708406924159214</v>
      </c>
      <c r="L61" s="37">
        <f t="shared" si="12"/>
        <v>4.3334680532891063</v>
      </c>
      <c r="M61" s="34">
        <f t="shared" si="13"/>
        <v>0.70489212638376775</v>
      </c>
      <c r="N61" s="37">
        <f t="shared" si="14"/>
        <v>4.1673951298453327</v>
      </c>
      <c r="O61" s="34">
        <f t="shared" si="15"/>
        <v>0.64186688618266674</v>
      </c>
      <c r="P61" s="26">
        <f t="shared" si="16"/>
        <v>4.0011277907349019</v>
      </c>
    </row>
    <row r="62" spans="1:16">
      <c r="A62" s="91">
        <f>'Hesaplama Tablosu-Mo'!A62</f>
        <v>1.88</v>
      </c>
      <c r="B62" s="22">
        <f t="shared" si="6"/>
        <v>1.7068799999999997</v>
      </c>
      <c r="C62" s="19">
        <f t="shared" si="7"/>
        <v>1</v>
      </c>
      <c r="D62" s="37">
        <f t="shared" si="10"/>
        <v>3.9910271139595648</v>
      </c>
      <c r="E62" s="34">
        <f t="shared" si="7"/>
        <v>0.95140209660849051</v>
      </c>
      <c r="F62" s="37">
        <f t="shared" si="10"/>
        <v>4.2552995221084515</v>
      </c>
      <c r="G62" s="34">
        <f t="shared" si="8"/>
        <v>0.9181790790694927</v>
      </c>
      <c r="H62" s="37">
        <f t="shared" si="9"/>
        <v>4.3418653896626758</v>
      </c>
      <c r="I62" s="34">
        <f t="shared" si="8"/>
        <v>0.87045369820450524</v>
      </c>
      <c r="J62" s="37">
        <f t="shared" si="9"/>
        <v>4.3876915569539081</v>
      </c>
      <c r="K62" s="34">
        <f t="shared" si="11"/>
        <v>0.79348338586808853</v>
      </c>
      <c r="L62" s="37">
        <f t="shared" si="12"/>
        <v>4.3413772728075033</v>
      </c>
      <c r="M62" s="34">
        <f t="shared" si="13"/>
        <v>0.69965552416161358</v>
      </c>
      <c r="N62" s="37">
        <f t="shared" si="14"/>
        <v>4.1636120239988852</v>
      </c>
      <c r="O62" s="34">
        <f t="shared" si="15"/>
        <v>0.63551191965242215</v>
      </c>
      <c r="P62" s="26">
        <f t="shared" si="16"/>
        <v>3.9894747004322375</v>
      </c>
    </row>
    <row r="63" spans="1:16">
      <c r="A63" s="91">
        <f>'Hesaplama Tablosu-Mo'!A63</f>
        <v>1.92</v>
      </c>
      <c r="B63" s="22">
        <f t="shared" si="6"/>
        <v>1.7372799999999997</v>
      </c>
      <c r="C63" s="19">
        <f t="shared" si="7"/>
        <v>1</v>
      </c>
      <c r="D63" s="37">
        <f t="shared" si="10"/>
        <v>4.0401235146362975</v>
      </c>
      <c r="E63" s="34">
        <f t="shared" si="7"/>
        <v>0.95053655464707443</v>
      </c>
      <c r="F63" s="37">
        <f t="shared" si="10"/>
        <v>4.2892589874705918</v>
      </c>
      <c r="G63" s="34">
        <f t="shared" si="8"/>
        <v>0.91672182607204267</v>
      </c>
      <c r="H63" s="37">
        <f t="shared" si="9"/>
        <v>4.3685035037972693</v>
      </c>
      <c r="I63" s="34">
        <f t="shared" si="8"/>
        <v>0.8681464431106598</v>
      </c>
      <c r="J63" s="37">
        <f t="shared" si="9"/>
        <v>4.4059110419909437</v>
      </c>
      <c r="K63" s="34">
        <f t="shared" si="11"/>
        <v>0.78980526844354193</v>
      </c>
      <c r="L63" s="37">
        <f t="shared" si="12"/>
        <v>4.3485994942985489</v>
      </c>
      <c r="M63" s="34">
        <f t="shared" si="13"/>
        <v>0.69430630683790784</v>
      </c>
      <c r="N63" s="37">
        <f t="shared" si="14"/>
        <v>4.1590215893332907</v>
      </c>
      <c r="O63" s="34">
        <f t="shared" si="15"/>
        <v>0.62902028717529057</v>
      </c>
      <c r="P63" s="26">
        <f t="shared" si="16"/>
        <v>3.9768628898050267</v>
      </c>
    </row>
    <row r="64" spans="1:16">
      <c r="A64" s="91">
        <f>'Hesaplama Tablosu-Mo'!A64</f>
        <v>1.96</v>
      </c>
      <c r="B64" s="22">
        <f t="shared" si="6"/>
        <v>1.7683199999999997</v>
      </c>
      <c r="C64" s="19">
        <f t="shared" si="7"/>
        <v>1</v>
      </c>
      <c r="D64" s="37">
        <f t="shared" si="10"/>
        <v>4.0879348498500443</v>
      </c>
      <c r="E64" s="34">
        <f t="shared" si="7"/>
        <v>0.94965279074962849</v>
      </c>
      <c r="F64" s="37">
        <f t="shared" si="10"/>
        <v>4.32233096733931</v>
      </c>
      <c r="G64" s="34">
        <f t="shared" si="8"/>
        <v>0.91523389406412015</v>
      </c>
      <c r="H64" s="37">
        <f t="shared" si="9"/>
        <v>4.3943731731793525</v>
      </c>
      <c r="I64" s="34">
        <f t="shared" si="8"/>
        <v>0.86579061422536485</v>
      </c>
      <c r="J64" s="37">
        <f t="shared" si="9"/>
        <v>4.4234384751550646</v>
      </c>
      <c r="K64" s="34">
        <f t="shared" si="11"/>
        <v>0.78604971696795234</v>
      </c>
      <c r="L64" s="37">
        <f t="shared" si="12"/>
        <v>4.3551296836021374</v>
      </c>
      <c r="M64" s="34">
        <f t="shared" si="13"/>
        <v>0.68884447441265029</v>
      </c>
      <c r="N64" s="37">
        <f t="shared" si="14"/>
        <v>4.1536138793380717</v>
      </c>
      <c r="O64" s="34">
        <f t="shared" si="15"/>
        <v>0.622391988751272</v>
      </c>
      <c r="P64" s="26">
        <f t="shared" si="16"/>
        <v>3.9632764209268063</v>
      </c>
    </row>
    <row r="65" spans="1:16">
      <c r="A65" s="91">
        <f>'Hesaplama Tablosu-Mo'!A65</f>
        <v>2</v>
      </c>
      <c r="B65" s="22">
        <f t="shared" si="6"/>
        <v>1.7999999999999998</v>
      </c>
      <c r="C65" s="19">
        <f t="shared" si="7"/>
        <v>1</v>
      </c>
      <c r="D65" s="37">
        <f t="shared" si="10"/>
        <v>4.1344911529736148</v>
      </c>
      <c r="E65" s="34">
        <f t="shared" si="7"/>
        <v>0.94875080491615282</v>
      </c>
      <c r="F65" s="37">
        <f t="shared" si="10"/>
        <v>4.3545243512548799</v>
      </c>
      <c r="G65" s="34">
        <f t="shared" si="8"/>
        <v>0.91371528304572491</v>
      </c>
      <c r="H65" s="37">
        <f t="shared" si="9"/>
        <v>4.4194779486316742</v>
      </c>
      <c r="I65" s="34">
        <f t="shared" si="8"/>
        <v>0.86338621154862061</v>
      </c>
      <c r="J65" s="37">
        <f t="shared" si="9"/>
        <v>4.4402734988062171</v>
      </c>
      <c r="K65" s="34">
        <f t="shared" si="11"/>
        <v>0.78221673144131953</v>
      </c>
      <c r="L65" s="37">
        <f t="shared" si="12"/>
        <v>4.3609638055696278</v>
      </c>
      <c r="M65" s="34">
        <f t="shared" si="13"/>
        <v>0.68327002688584115</v>
      </c>
      <c r="N65" s="37">
        <f t="shared" si="14"/>
        <v>4.1473795348948537</v>
      </c>
      <c r="O65" s="34">
        <f t="shared" si="15"/>
        <v>0.61562702438036654</v>
      </c>
      <c r="P65" s="26">
        <f t="shared" si="16"/>
        <v>3.9486994688895978</v>
      </c>
    </row>
    <row r="66" spans="1:16">
      <c r="A66" s="91">
        <f>'Hesaplama Tablosu-Mo'!A66</f>
        <v>2.04</v>
      </c>
      <c r="B66" s="22">
        <f t="shared" si="6"/>
        <v>1.8323199999999997</v>
      </c>
      <c r="C66" s="19">
        <f t="shared" si="7"/>
        <v>1</v>
      </c>
      <c r="D66" s="37">
        <f t="shared" si="10"/>
        <v>4.179822411619396</v>
      </c>
      <c r="E66" s="34">
        <f t="shared" si="7"/>
        <v>0.94783059714664719</v>
      </c>
      <c r="F66" s="37">
        <f t="shared" si="10"/>
        <v>4.3858491445968744</v>
      </c>
      <c r="G66" s="34">
        <f t="shared" si="8"/>
        <v>0.91216599301685697</v>
      </c>
      <c r="H66" s="37">
        <f t="shared" si="9"/>
        <v>4.4438225820446862</v>
      </c>
      <c r="I66" s="34">
        <f t="shared" si="8"/>
        <v>0.86093323508042696</v>
      </c>
      <c r="J66" s="37">
        <f t="shared" si="9"/>
        <v>4.4564168836773836</v>
      </c>
      <c r="K66" s="34">
        <f t="shared" si="11"/>
        <v>0.77830631186364363</v>
      </c>
      <c r="L66" s="37">
        <f t="shared" si="12"/>
        <v>4.3660987254018426</v>
      </c>
      <c r="M66" s="34">
        <f t="shared" si="13"/>
        <v>0.67758296425748021</v>
      </c>
      <c r="N66" s="37">
        <f t="shared" si="14"/>
        <v>4.1403096961978862</v>
      </c>
      <c r="O66" s="34">
        <f t="shared" si="15"/>
        <v>0.60872539406257387</v>
      </c>
      <c r="P66" s="26">
        <f t="shared" si="16"/>
        <v>3.9331162154643393</v>
      </c>
    </row>
    <row r="67" spans="1:16">
      <c r="A67" s="91">
        <f>'Hesaplama Tablosu-Mo'!A67</f>
        <v>2.08</v>
      </c>
      <c r="B67" s="22">
        <f t="shared" si="6"/>
        <v>1.8652799999999998</v>
      </c>
      <c r="C67" s="19">
        <f t="shared" si="7"/>
        <v>1</v>
      </c>
      <c r="D67" s="37">
        <f t="shared" si="10"/>
        <v>4.2239584936382517</v>
      </c>
      <c r="E67" s="34">
        <f t="shared" si="7"/>
        <v>0.94689216744111193</v>
      </c>
      <c r="F67" s="37">
        <f t="shared" si="10"/>
        <v>4.4163163185783176</v>
      </c>
      <c r="G67" s="34">
        <f t="shared" si="8"/>
        <v>0.91058602397751653</v>
      </c>
      <c r="H67" s="37">
        <f t="shared" si="9"/>
        <v>4.4674128870580603</v>
      </c>
      <c r="I67" s="34">
        <f t="shared" si="8"/>
        <v>0.85843168482078391</v>
      </c>
      <c r="J67" s="37">
        <f t="shared" si="9"/>
        <v>4.4718704106860363</v>
      </c>
      <c r="K67" s="34">
        <f t="shared" si="11"/>
        <v>0.77431845823492473</v>
      </c>
      <c r="L67" s="37">
        <f t="shared" si="12"/>
        <v>4.3705321152642114</v>
      </c>
      <c r="M67" s="34">
        <f t="shared" si="13"/>
        <v>0.67178328652756769</v>
      </c>
      <c r="N67" s="37">
        <f t="shared" si="14"/>
        <v>4.1323959172387035</v>
      </c>
      <c r="O67" s="34">
        <f t="shared" si="15"/>
        <v>0.60168709779789442</v>
      </c>
      <c r="P67" s="26">
        <f t="shared" si="16"/>
        <v>3.9165107417418055</v>
      </c>
    </row>
    <row r="68" spans="1:16">
      <c r="A68" s="91">
        <f>'Hesaplama Tablosu-Mo'!A68</f>
        <v>2.12</v>
      </c>
      <c r="B68" s="22">
        <f t="shared" si="6"/>
        <v>1.8988799999999999</v>
      </c>
      <c r="C68" s="19">
        <f t="shared" si="7"/>
        <v>1</v>
      </c>
      <c r="D68" s="37">
        <f t="shared" si="10"/>
        <v>4.2669290804942968</v>
      </c>
      <c r="E68" s="34">
        <f t="shared" si="7"/>
        <v>0.94593551579954671</v>
      </c>
      <c r="F68" s="37">
        <f t="shared" si="10"/>
        <v>4.4459376733518949</v>
      </c>
      <c r="G68" s="34">
        <f t="shared" si="8"/>
        <v>0.90897537592770328</v>
      </c>
      <c r="H68" s="37">
        <f t="shared" si="9"/>
        <v>4.490255610592552</v>
      </c>
      <c r="I68" s="34">
        <f t="shared" si="8"/>
        <v>0.85588156076969146</v>
      </c>
      <c r="J68" s="37">
        <f t="shared" si="9"/>
        <v>4.4866367608084925</v>
      </c>
      <c r="K68" s="34">
        <f t="shared" si="11"/>
        <v>0.77025317055516263</v>
      </c>
      <c r="L68" s="37">
        <f t="shared" si="12"/>
        <v>4.3742623661507993</v>
      </c>
      <c r="M68" s="34">
        <f t="shared" si="13"/>
        <v>0.66587099369610336</v>
      </c>
      <c r="N68" s="37">
        <f t="shared" si="14"/>
        <v>4.1236300828261223</v>
      </c>
      <c r="O68" s="34">
        <f t="shared" si="15"/>
        <v>0.59451213558632787</v>
      </c>
      <c r="P68" s="26">
        <f t="shared" si="16"/>
        <v>3.8988669193987824</v>
      </c>
    </row>
    <row r="69" spans="1:16">
      <c r="A69" s="91">
        <f>'Hesaplama Tablosu-Mo'!A69</f>
        <v>2.16</v>
      </c>
      <c r="B69" s="22">
        <f t="shared" si="6"/>
        <v>1.9331199999999999</v>
      </c>
      <c r="C69" s="19">
        <f t="shared" si="7"/>
        <v>1</v>
      </c>
      <c r="D69" s="37">
        <f t="shared" si="10"/>
        <v>4.308763607598153</v>
      </c>
      <c r="E69" s="34">
        <f t="shared" si="7"/>
        <v>0.94496064222195175</v>
      </c>
      <c r="F69" s="37">
        <f t="shared" si="10"/>
        <v>4.4747257133355873</v>
      </c>
      <c r="G69" s="34">
        <f t="shared" si="8"/>
        <v>0.90733404886741753</v>
      </c>
      <c r="H69" s="37">
        <f t="shared" si="9"/>
        <v>4.5123583146618689</v>
      </c>
      <c r="I69" s="34">
        <f t="shared" si="8"/>
        <v>0.85328286292714961</v>
      </c>
      <c r="J69" s="37">
        <f t="shared" si="9"/>
        <v>4.5007194127387669</v>
      </c>
      <c r="K69" s="34">
        <f t="shared" si="11"/>
        <v>0.76611044882435753</v>
      </c>
      <c r="L69" s="37">
        <f t="shared" si="12"/>
        <v>4.3772885049186128</v>
      </c>
      <c r="M69" s="34">
        <f t="shared" si="13"/>
        <v>0.65984608576308734</v>
      </c>
      <c r="N69" s="37">
        <f t="shared" si="14"/>
        <v>4.1140043280580869</v>
      </c>
      <c r="O69" s="34">
        <f t="shared" si="15"/>
        <v>0.58720050742787444</v>
      </c>
      <c r="P69" s="26">
        <f t="shared" si="16"/>
        <v>3.8801683001342515</v>
      </c>
    </row>
    <row r="70" spans="1:16">
      <c r="A70" s="91">
        <f>'Hesaplama Tablosu-Mo'!A70</f>
        <v>2.2000000000000002</v>
      </c>
      <c r="B70" s="22">
        <f t="shared" si="6"/>
        <v>1.968</v>
      </c>
      <c r="C70" s="19">
        <f t="shared" si="7"/>
        <v>1</v>
      </c>
      <c r="D70" s="37">
        <f t="shared" si="10"/>
        <v>4.3494912111789104</v>
      </c>
      <c r="E70" s="34">
        <f t="shared" si="7"/>
        <v>0.94396754670832705</v>
      </c>
      <c r="F70" s="37">
        <f t="shared" si="10"/>
        <v>4.5026935339016569</v>
      </c>
      <c r="G70" s="34">
        <f t="shared" si="8"/>
        <v>0.90566204279665918</v>
      </c>
      <c r="H70" s="37">
        <f t="shared" si="9"/>
        <v>4.5337292678887646</v>
      </c>
      <c r="I70" s="34">
        <f t="shared" si="8"/>
        <v>0.85063559129315847</v>
      </c>
      <c r="J70" s="37">
        <f t="shared" si="9"/>
        <v>4.514122548021624</v>
      </c>
      <c r="K70" s="34">
        <f t="shared" si="11"/>
        <v>0.76189029304250933</v>
      </c>
      <c r="L70" s="37">
        <f t="shared" si="12"/>
        <v>4.3796101163722483</v>
      </c>
      <c r="M70" s="34">
        <f t="shared" si="13"/>
        <v>0.65370856272851952</v>
      </c>
      <c r="N70" s="37">
        <f t="shared" si="14"/>
        <v>4.1035109601131285</v>
      </c>
      <c r="O70" s="34">
        <f t="shared" si="15"/>
        <v>0.5797522133225339</v>
      </c>
      <c r="P70" s="26">
        <f t="shared" si="16"/>
        <v>3.8603980027167979</v>
      </c>
    </row>
    <row r="71" spans="1:16">
      <c r="A71" s="91">
        <f>'Hesaplama Tablosu-Mo'!A71</f>
        <v>2.2400000000000002</v>
      </c>
      <c r="B71" s="22">
        <f t="shared" si="6"/>
        <v>2.00352</v>
      </c>
      <c r="C71" s="19">
        <f t="shared" si="7"/>
        <v>1</v>
      </c>
      <c r="D71" s="37">
        <f t="shared" si="10"/>
        <v>4.3891406812771754</v>
      </c>
      <c r="E71" s="34">
        <f t="shared" si="7"/>
        <v>0.9429562292586724</v>
      </c>
      <c r="F71" s="37">
        <f t="shared" si="10"/>
        <v>4.5298547186117366</v>
      </c>
      <c r="G71" s="34">
        <f t="shared" si="8"/>
        <v>0.90395935771542812</v>
      </c>
      <c r="H71" s="37">
        <f t="shared" si="9"/>
        <v>4.5543773461515498</v>
      </c>
      <c r="I71" s="34">
        <f t="shared" si="8"/>
        <v>0.84793974586771792</v>
      </c>
      <c r="J71" s="37">
        <f t="shared" si="9"/>
        <v>4.526850963326698</v>
      </c>
      <c r="K71" s="34">
        <f t="shared" si="11"/>
        <v>0.75759270320961802</v>
      </c>
      <c r="L71" s="37">
        <f t="shared" si="12"/>
        <v>4.3812272702457813</v>
      </c>
      <c r="M71" s="34">
        <f t="shared" si="13"/>
        <v>0.64745842459240022</v>
      </c>
      <c r="N71" s="37">
        <f t="shared" si="14"/>
        <v>4.0921423821853873</v>
      </c>
      <c r="O71" s="34">
        <f t="shared" si="15"/>
        <v>0.57216725327030649</v>
      </c>
      <c r="P71" s="26">
        <f t="shared" si="16"/>
        <v>3.8395385969753191</v>
      </c>
    </row>
    <row r="72" spans="1:16">
      <c r="A72" s="91">
        <f>'Hesaplama Tablosu-Mo'!A72</f>
        <v>2.2799999999999998</v>
      </c>
      <c r="B72" s="22">
        <f t="shared" si="6"/>
        <v>2.0396799999999997</v>
      </c>
      <c r="C72" s="19">
        <f t="shared" si="7"/>
        <v>1</v>
      </c>
      <c r="D72" s="37">
        <f t="shared" si="10"/>
        <v>4.4277404204476323</v>
      </c>
      <c r="E72" s="34">
        <f t="shared" si="7"/>
        <v>0.941926689872988</v>
      </c>
      <c r="F72" s="37">
        <f t="shared" si="10"/>
        <v>4.5562232462208305</v>
      </c>
      <c r="G72" s="34">
        <f t="shared" si="8"/>
        <v>0.90222599362372446</v>
      </c>
      <c r="H72" s="37">
        <f t="shared" si="9"/>
        <v>4.5743119417951021</v>
      </c>
      <c r="I72" s="34">
        <f t="shared" si="8"/>
        <v>0.84519532665082808</v>
      </c>
      <c r="J72" s="37">
        <f t="shared" si="9"/>
        <v>4.5389099895154237</v>
      </c>
      <c r="K72" s="34">
        <f t="shared" si="11"/>
        <v>0.75321767932568362</v>
      </c>
      <c r="L72" s="37">
        <f t="shared" si="12"/>
        <v>4.3821404529024699</v>
      </c>
      <c r="M72" s="34">
        <f t="shared" si="13"/>
        <v>0.64109567135472911</v>
      </c>
      <c r="N72" s="37">
        <f t="shared" si="14"/>
        <v>4.0798910193476177</v>
      </c>
      <c r="O72" s="34">
        <f t="shared" si="15"/>
        <v>0.56444562727119219</v>
      </c>
      <c r="P72" s="26">
        <f t="shared" si="16"/>
        <v>3.8175719839475746</v>
      </c>
    </row>
    <row r="73" spans="1:16">
      <c r="A73" s="91">
        <f>'Hesaplama Tablosu-Mo'!A73</f>
        <v>2.3199999999999998</v>
      </c>
      <c r="B73" s="22">
        <f t="shared" si="6"/>
        <v>2.0764799999999997</v>
      </c>
      <c r="C73" s="19">
        <f t="shared" si="7"/>
        <v>1</v>
      </c>
      <c r="D73" s="37">
        <f t="shared" si="10"/>
        <v>4.4653184077686783</v>
      </c>
      <c r="E73" s="34">
        <f t="shared" si="7"/>
        <v>0.94087892855127386</v>
      </c>
      <c r="F73" s="37">
        <f t="shared" si="10"/>
        <v>4.5818134067137768</v>
      </c>
      <c r="G73" s="34">
        <f t="shared" si="8"/>
        <v>0.9004619505215482</v>
      </c>
      <c r="H73" s="37">
        <f t="shared" si="9"/>
        <v>4.5935428808530938</v>
      </c>
      <c r="I73" s="34">
        <f t="shared" si="8"/>
        <v>0.84240233364248873</v>
      </c>
      <c r="J73" s="37">
        <f t="shared" si="9"/>
        <v>4.5503054171438748</v>
      </c>
      <c r="K73" s="34">
        <f t="shared" si="11"/>
        <v>0.74876522139070611</v>
      </c>
      <c r="L73" s="37">
        <f t="shared" si="12"/>
        <v>4.3823505035528072</v>
      </c>
      <c r="M73" s="34">
        <f t="shared" si="13"/>
        <v>0.63462030301550632</v>
      </c>
      <c r="N73" s="37">
        <f t="shared" si="14"/>
        <v>4.0667492460903123</v>
      </c>
      <c r="O73" s="34">
        <f t="shared" si="15"/>
        <v>0.55658733532519067</v>
      </c>
      <c r="P73" s="26">
        <f t="shared" si="16"/>
        <v>3.7944792712721642</v>
      </c>
    </row>
    <row r="74" spans="1:16">
      <c r="A74" s="91">
        <f>'Hesaplama Tablosu-Mo'!A74</f>
        <v>2.36</v>
      </c>
      <c r="B74" s="22">
        <f t="shared" si="6"/>
        <v>2.1139199999999994</v>
      </c>
      <c r="C74" s="19">
        <f t="shared" si="7"/>
        <v>1</v>
      </c>
      <c r="D74" s="37">
        <f t="shared" si="10"/>
        <v>4.5019021677684812</v>
      </c>
      <c r="E74" s="34">
        <f t="shared" si="7"/>
        <v>0.93981294529352977</v>
      </c>
      <c r="F74" s="37">
        <f t="shared" si="10"/>
        <v>4.6066397256785558</v>
      </c>
      <c r="G74" s="34">
        <f t="shared" si="8"/>
        <v>0.89866722840889923</v>
      </c>
      <c r="H74" s="37">
        <f t="shared" si="9"/>
        <v>4.612080347744504</v>
      </c>
      <c r="I74" s="34">
        <f t="shared" si="8"/>
        <v>0.83956076684270009</v>
      </c>
      <c r="J74" s="37">
        <f t="shared" si="9"/>
        <v>4.5610434280413745</v>
      </c>
      <c r="K74" s="34">
        <f t="shared" si="11"/>
        <v>0.74423532940468573</v>
      </c>
      <c r="L74" s="37">
        <f t="shared" si="12"/>
        <v>4.3818585547765379</v>
      </c>
      <c r="M74" s="34">
        <f t="shared" si="13"/>
        <v>0.62803231957473193</v>
      </c>
      <c r="N74" s="37">
        <f t="shared" si="14"/>
        <v>4.052709315251267</v>
      </c>
      <c r="O74" s="34">
        <f t="shared" si="15"/>
        <v>0.54859237743230249</v>
      </c>
      <c r="P74" s="26">
        <f t="shared" si="16"/>
        <v>3.7702406427655371</v>
      </c>
    </row>
    <row r="75" spans="1:16">
      <c r="A75" s="91">
        <f>'Hesaplama Tablosu-Mo'!A75</f>
        <v>2.4</v>
      </c>
      <c r="B75" s="22">
        <f t="shared" si="6"/>
        <v>2.1519999999999997</v>
      </c>
      <c r="C75" s="19">
        <f t="shared" si="7"/>
        <v>1</v>
      </c>
      <c r="D75" s="37">
        <f t="shared" si="10"/>
        <v>4.5375187438905566</v>
      </c>
      <c r="E75" s="34">
        <f t="shared" si="7"/>
        <v>0.93872874009975593</v>
      </c>
      <c r="F75" s="37">
        <f t="shared" si="10"/>
        <v>4.6307168963613448</v>
      </c>
      <c r="G75" s="34">
        <f t="shared" si="8"/>
        <v>0.89684182728577766</v>
      </c>
      <c r="H75" s="37">
        <f t="shared" si="9"/>
        <v>4.6299348169265926</v>
      </c>
      <c r="I75" s="34">
        <f t="shared" si="8"/>
        <v>0.83667062625146194</v>
      </c>
      <c r="J75" s="37">
        <f t="shared" si="9"/>
        <v>4.5711305326059284</v>
      </c>
      <c r="K75" s="34">
        <f t="shared" si="11"/>
        <v>0.73962800336762202</v>
      </c>
      <c r="L75" s="37">
        <f t="shared" si="12"/>
        <v>4.380665977123944</v>
      </c>
      <c r="M75" s="34">
        <f t="shared" si="13"/>
        <v>0.62133172103240564</v>
      </c>
      <c r="N75" s="37">
        <f t="shared" si="14"/>
        <v>4.0377632880176453</v>
      </c>
      <c r="O75" s="34">
        <f t="shared" si="15"/>
        <v>0.54046075359252699</v>
      </c>
      <c r="P75" s="26">
        <f t="shared" si="16"/>
        <v>3.7448352209621958</v>
      </c>
    </row>
    <row r="76" spans="1:16">
      <c r="A76" s="91">
        <f>'Hesaplama Tablosu-Mo'!A76</f>
        <v>2.44</v>
      </c>
      <c r="B76" s="22">
        <f t="shared" si="6"/>
        <v>2.1907199999999998</v>
      </c>
      <c r="C76" s="19">
        <f t="shared" si="7"/>
        <v>1</v>
      </c>
      <c r="D76" s="37">
        <f t="shared" si="10"/>
        <v>4.5721946761372596</v>
      </c>
      <c r="E76" s="34">
        <f t="shared" si="7"/>
        <v>0.93762631296995236</v>
      </c>
      <c r="F76" s="37">
        <f t="shared" si="10"/>
        <v>4.6540597187879236</v>
      </c>
      <c r="G76" s="34">
        <f t="shared" si="8"/>
        <v>0.89498574715218349</v>
      </c>
      <c r="H76" s="37">
        <f t="shared" si="9"/>
        <v>4.6471169910077172</v>
      </c>
      <c r="I76" s="34">
        <f t="shared" si="8"/>
        <v>0.83373191186877449</v>
      </c>
      <c r="J76" s="37">
        <f t="shared" si="9"/>
        <v>4.5805735124623883</v>
      </c>
      <c r="K76" s="34">
        <f t="shared" si="11"/>
        <v>0.73494324327951532</v>
      </c>
      <c r="L76" s="37">
        <f t="shared" si="12"/>
        <v>4.378774327565079</v>
      </c>
      <c r="M76" s="34">
        <f t="shared" si="13"/>
        <v>0.61451850738852776</v>
      </c>
      <c r="N76" s="37">
        <f t="shared" si="14"/>
        <v>4.0219029646510656</v>
      </c>
      <c r="O76" s="34">
        <f t="shared" si="15"/>
        <v>0.5321924638058646</v>
      </c>
      <c r="P76" s="26">
        <f t="shared" si="16"/>
        <v>3.7182409212083458</v>
      </c>
    </row>
    <row r="77" spans="1:16">
      <c r="A77" s="91">
        <f>'Hesaplama Tablosu-Mo'!A77</f>
        <v>2.48</v>
      </c>
      <c r="B77" s="22">
        <f t="shared" si="6"/>
        <v>2.2300799999999996</v>
      </c>
      <c r="C77" s="19">
        <f t="shared" si="7"/>
        <v>1</v>
      </c>
      <c r="D77" s="37">
        <f t="shared" si="10"/>
        <v>4.605955982546039</v>
      </c>
      <c r="E77" s="34">
        <f t="shared" si="7"/>
        <v>0.93650566390411882</v>
      </c>
      <c r="F77" s="37">
        <f t="shared" si="10"/>
        <v>4.6766830453749186</v>
      </c>
      <c r="G77" s="34">
        <f t="shared" si="8"/>
        <v>0.89309898800811671</v>
      </c>
      <c r="H77" s="37">
        <f t="shared" si="9"/>
        <v>4.6636377448459694</v>
      </c>
      <c r="I77" s="34">
        <f t="shared" si="8"/>
        <v>0.83074462369463764</v>
      </c>
      <c r="J77" s="37">
        <f t="shared" si="9"/>
        <v>4.5893793681369495</v>
      </c>
      <c r="K77" s="34">
        <f t="shared" si="11"/>
        <v>0.73018104914036552</v>
      </c>
      <c r="L77" s="37">
        <f t="shared" si="12"/>
        <v>4.3761853015522734</v>
      </c>
      <c r="M77" s="34">
        <f t="shared" si="13"/>
        <v>0.60759267864309807</v>
      </c>
      <c r="N77" s="37">
        <f t="shared" si="14"/>
        <v>4.0051198155544441</v>
      </c>
      <c r="O77" s="34">
        <f t="shared" si="15"/>
        <v>0.52378750807231533</v>
      </c>
      <c r="P77" s="26">
        <f t="shared" si="16"/>
        <v>3.6904342956803595</v>
      </c>
    </row>
    <row r="78" spans="1:16">
      <c r="A78" s="91">
        <f>'Hesaplama Tablosu-Mo'!A78</f>
        <v>2.52</v>
      </c>
      <c r="B78" s="22">
        <f t="shared" si="6"/>
        <v>2.2700799999999997</v>
      </c>
      <c r="C78" s="19">
        <f t="shared" si="7"/>
        <v>1</v>
      </c>
      <c r="D78" s="37">
        <f t="shared" si="10"/>
        <v>4.6388281441704997</v>
      </c>
      <c r="E78" s="34">
        <f t="shared" si="7"/>
        <v>0.93536679290225555</v>
      </c>
      <c r="F78" s="37">
        <f t="shared" si="10"/>
        <v>4.6986017324918734</v>
      </c>
      <c r="G78" s="34">
        <f t="shared" si="8"/>
        <v>0.89118154985357723</v>
      </c>
      <c r="H78" s="37">
        <f t="shared" si="9"/>
        <v>4.6795080751831257</v>
      </c>
      <c r="I78" s="34">
        <f t="shared" si="8"/>
        <v>0.8277087617290515</v>
      </c>
      <c r="J78" s="37">
        <f t="shared" si="9"/>
        <v>4.5975552714115926</v>
      </c>
      <c r="K78" s="34">
        <f t="shared" si="11"/>
        <v>0.72534142095017251</v>
      </c>
      <c r="L78" s="37">
        <f t="shared" si="12"/>
        <v>4.3729006884604349</v>
      </c>
      <c r="M78" s="34">
        <f t="shared" si="13"/>
        <v>0.6005542347961168</v>
      </c>
      <c r="N78" s="37">
        <f t="shared" si="14"/>
        <v>3.9874049122664066</v>
      </c>
      <c r="O78" s="34">
        <f t="shared" si="15"/>
        <v>0.51524588639187907</v>
      </c>
      <c r="P78" s="26">
        <f t="shared" si="16"/>
        <v>3.6613903654421094</v>
      </c>
    </row>
    <row r="79" spans="1:16">
      <c r="A79" s="91">
        <f>'Hesaplama Tablosu-Mo'!A79</f>
        <v>2.56</v>
      </c>
      <c r="B79" s="22">
        <f t="shared" si="6"/>
        <v>2.3107199999999999</v>
      </c>
      <c r="C79" s="19">
        <f t="shared" si="7"/>
        <v>1</v>
      </c>
      <c r="D79" s="37">
        <f t="shared" si="10"/>
        <v>4.6708360932559527</v>
      </c>
      <c r="E79" s="34">
        <f t="shared" si="7"/>
        <v>0.93420969996436254</v>
      </c>
      <c r="F79" s="37">
        <f t="shared" si="10"/>
        <v>4.7198305974713755</v>
      </c>
      <c r="G79" s="34">
        <f t="shared" si="8"/>
        <v>0.88923343268856514</v>
      </c>
      <c r="H79" s="37">
        <f t="shared" si="9"/>
        <v>4.694739055387374</v>
      </c>
      <c r="I79" s="34">
        <f t="shared" si="8"/>
        <v>0.82462432597201585</v>
      </c>
      <c r="J79" s="37">
        <f t="shared" si="9"/>
        <v>4.605108522033837</v>
      </c>
      <c r="K79" s="34">
        <f t="shared" ref="K79:K90" si="17">1-$B79/$K$5*(L$13-1)</f>
        <v>0.72042435870893651</v>
      </c>
      <c r="L79" s="37">
        <f t="shared" ref="L79:L90" si="18">SQRT(1/$K$7*$K$5/($B79*L$13)*($B79*L$13*K79-1))</f>
        <v>4.3689223301709958</v>
      </c>
      <c r="M79" s="34">
        <f t="shared" ref="M79:M90" si="19">1-$B79/$K$5*(N$13-1)</f>
        <v>0.59340317584758373</v>
      </c>
      <c r="N79" s="37">
        <f t="shared" ref="N79:N90" si="20">SQRT(1/$K$7*$K$5/($B79*N$13)*($B79*N$13*M79-1))</f>
        <v>3.9687488579340489</v>
      </c>
      <c r="O79" s="34">
        <f t="shared" ref="O79:O90" si="21">1-$B79/$K$5*(P$13-1)</f>
        <v>0.5065675987645557</v>
      </c>
      <c r="P79" s="26">
        <f t="shared" ref="P79:P90" si="22">SQRT(1/$K$7*$K$5/($B79*P$13)*($B79*P$13*O79-1))</f>
        <v>3.6310824383497793</v>
      </c>
    </row>
    <row r="80" spans="1:16">
      <c r="A80" s="91">
        <f>'Hesaplama Tablosu-Mo'!A80</f>
        <v>2.6</v>
      </c>
      <c r="B80" s="22">
        <f t="shared" si="6"/>
        <v>2.3519999999999999</v>
      </c>
      <c r="C80" s="19">
        <f t="shared" si="7"/>
        <v>1</v>
      </c>
      <c r="D80" s="37">
        <f t="shared" si="10"/>
        <v>4.7020042043170234</v>
      </c>
      <c r="E80" s="34">
        <f t="shared" si="7"/>
        <v>0.93303438509043957</v>
      </c>
      <c r="F80" s="37">
        <f t="shared" si="10"/>
        <v>4.7403843805991821</v>
      </c>
      <c r="G80" s="34">
        <f t="shared" si="8"/>
        <v>0.88725463651308045</v>
      </c>
      <c r="H80" s="37">
        <f t="shared" si="9"/>
        <v>4.7093417949023584</v>
      </c>
      <c r="I80" s="34">
        <f t="shared" si="8"/>
        <v>0.8214913164235309</v>
      </c>
      <c r="J80" s="37">
        <f t="shared" si="9"/>
        <v>4.612046508470141</v>
      </c>
      <c r="K80" s="34">
        <f t="shared" si="17"/>
        <v>0.71542986241665751</v>
      </c>
      <c r="L80" s="37">
        <f t="shared" si="18"/>
        <v>4.3642520825683757</v>
      </c>
      <c r="M80" s="34">
        <f t="shared" si="19"/>
        <v>0.58613950179749907</v>
      </c>
      <c r="N80" s="37">
        <f t="shared" si="20"/>
        <v>3.949141716776547</v>
      </c>
      <c r="O80" s="34">
        <f t="shared" si="21"/>
        <v>0.49775264519034546</v>
      </c>
      <c r="P80" s="26">
        <f t="shared" si="22"/>
        <v>3.5994819102475475</v>
      </c>
    </row>
    <row r="81" spans="1:16">
      <c r="A81" s="91">
        <f>'Hesaplama Tablosu-Mo'!A81</f>
        <v>2.64</v>
      </c>
      <c r="B81" s="22">
        <f t="shared" ref="B81:B90" si="23">1+$K$7*A81*A81</f>
        <v>2.3939199999999996</v>
      </c>
      <c r="C81" s="19">
        <f t="shared" ref="C81:E90" si="24">1-$B81/$K$5*(D$13-1)</f>
        <v>1</v>
      </c>
      <c r="D81" s="37">
        <f t="shared" si="10"/>
        <v>4.732356287842638</v>
      </c>
      <c r="E81" s="34">
        <f t="shared" si="24"/>
        <v>0.93184084828048697</v>
      </c>
      <c r="F81" s="37">
        <f t="shared" si="10"/>
        <v>4.7602777116494197</v>
      </c>
      <c r="G81" s="34">
        <f t="shared" ref="G81:I90" si="25">1-$B81/$K$5*(H$13-1)</f>
        <v>0.88524516132712316</v>
      </c>
      <c r="H81" s="37">
        <f t="shared" ref="H81:J90" si="26">SQRT(1/$K$7*$K$5/($B81*H$13)*($B81*H$13*G81-1))</f>
        <v>4.7233274030239647</v>
      </c>
      <c r="I81" s="34">
        <f t="shared" si="25"/>
        <v>0.81830973308359656</v>
      </c>
      <c r="J81" s="37">
        <f t="shared" si="26"/>
        <v>4.6183766724052662</v>
      </c>
      <c r="K81" s="34">
        <f t="shared" si="17"/>
        <v>0.71035793207333531</v>
      </c>
      <c r="L81" s="37">
        <f t="shared" si="18"/>
        <v>4.3588917797221667</v>
      </c>
      <c r="M81" s="34">
        <f t="shared" si="19"/>
        <v>0.57876321264586272</v>
      </c>
      <c r="N81" s="37">
        <f t="shared" si="20"/>
        <v>3.9285729420095583</v>
      </c>
      <c r="O81" s="34">
        <f t="shared" si="21"/>
        <v>0.48880102566924832</v>
      </c>
      <c r="P81" s="26">
        <f t="shared" si="22"/>
        <v>3.5665580464575637</v>
      </c>
    </row>
    <row r="82" spans="1:16">
      <c r="A82" s="91">
        <f>'Hesaplama Tablosu-Mo'!A82</f>
        <v>2.68</v>
      </c>
      <c r="B82" s="22">
        <f t="shared" si="23"/>
        <v>2.43648</v>
      </c>
      <c r="C82" s="19">
        <f t="shared" si="24"/>
        <v>1</v>
      </c>
      <c r="D82" s="37">
        <f t="shared" ref="D82:F90" si="27">SQRT(1/$K$7*$K$5/($B82*D$13)*($B82*D$13*C82-1))</f>
        <v>4.7619155863713694</v>
      </c>
      <c r="E82" s="34">
        <f t="shared" si="24"/>
        <v>0.93062908953450441</v>
      </c>
      <c r="F82" s="37">
        <f t="shared" si="27"/>
        <v>4.7795250805614176</v>
      </c>
      <c r="G82" s="34">
        <f t="shared" si="25"/>
        <v>0.88320500713069316</v>
      </c>
      <c r="H82" s="37">
        <f t="shared" si="26"/>
        <v>4.7367069566497815</v>
      </c>
      <c r="I82" s="34">
        <f t="shared" si="25"/>
        <v>0.81507957595221281</v>
      </c>
      <c r="J82" s="37">
        <f t="shared" si="26"/>
        <v>4.6241064767043421</v>
      </c>
      <c r="K82" s="34">
        <f t="shared" si="17"/>
        <v>0.70520856767897011</v>
      </c>
      <c r="L82" s="37">
        <f t="shared" si="18"/>
        <v>4.3528432005335373</v>
      </c>
      <c r="M82" s="34">
        <f t="shared" si="19"/>
        <v>0.57127430839267457</v>
      </c>
      <c r="N82" s="37">
        <f t="shared" si="20"/>
        <v>3.907031301652137</v>
      </c>
      <c r="O82" s="34">
        <f t="shared" si="21"/>
        <v>0.47971274020126398</v>
      </c>
      <c r="P82" s="26">
        <f t="shared" si="22"/>
        <v>3.5322777400342824</v>
      </c>
    </row>
    <row r="83" spans="1:16">
      <c r="A83" s="91">
        <f>'Hesaplama Tablosu-Mo'!A83</f>
        <v>2.72</v>
      </c>
      <c r="B83" s="22">
        <f t="shared" si="23"/>
        <v>2.4796800000000001</v>
      </c>
      <c r="C83" s="19">
        <f t="shared" si="24"/>
        <v>1</v>
      </c>
      <c r="D83" s="37">
        <f t="shared" si="27"/>
        <v>4.7907047726973229</v>
      </c>
      <c r="E83" s="34">
        <f t="shared" si="24"/>
        <v>0.929399108852492</v>
      </c>
      <c r="F83" s="37">
        <f t="shared" si="27"/>
        <v>4.7981408118846414</v>
      </c>
      <c r="G83" s="34">
        <f t="shared" si="25"/>
        <v>0.88113417392379056</v>
      </c>
      <c r="H83" s="37">
        <f t="shared" si="26"/>
        <v>4.7494914716690353</v>
      </c>
      <c r="I83" s="34">
        <f t="shared" si="25"/>
        <v>0.81180084502937966</v>
      </c>
      <c r="J83" s="37">
        <f t="shared" si="26"/>
        <v>4.6292433765692227</v>
      </c>
      <c r="K83" s="34">
        <f t="shared" si="17"/>
        <v>0.6999817692335617</v>
      </c>
      <c r="L83" s="37">
        <f t="shared" si="18"/>
        <v>4.3461080376302936</v>
      </c>
      <c r="M83" s="34">
        <f t="shared" si="19"/>
        <v>0.56367278903793472</v>
      </c>
      <c r="N83" s="37">
        <f t="shared" si="20"/>
        <v>3.8845048015826094</v>
      </c>
      <c r="O83" s="34">
        <f t="shared" si="21"/>
        <v>0.47048778878639275</v>
      </c>
      <c r="P83" s="26">
        <f t="shared" si="22"/>
        <v>3.4966052426023921</v>
      </c>
    </row>
    <row r="84" spans="1:16">
      <c r="A84" s="91">
        <f>'Hesaplama Tablosu-Mo'!A84</f>
        <v>2.76</v>
      </c>
      <c r="B84" s="22">
        <f t="shared" si="23"/>
        <v>2.5235199999999995</v>
      </c>
      <c r="C84" s="19">
        <f t="shared" si="24"/>
        <v>1</v>
      </c>
      <c r="D84" s="37">
        <f t="shared" si="27"/>
        <v>4.8187459499835068</v>
      </c>
      <c r="E84" s="34">
        <f t="shared" si="24"/>
        <v>0.92815090623444996</v>
      </c>
      <c r="F84" s="37">
        <f t="shared" si="27"/>
        <v>4.8161390426463395</v>
      </c>
      <c r="G84" s="34">
        <f t="shared" si="25"/>
        <v>0.87903266170641536</v>
      </c>
      <c r="H84" s="37">
        <f t="shared" si="26"/>
        <v>4.7616918776829475</v>
      </c>
      <c r="I84" s="34">
        <f t="shared" si="25"/>
        <v>0.80847354031509722</v>
      </c>
      <c r="J84" s="37">
        <f t="shared" si="26"/>
        <v>4.6337947936355528</v>
      </c>
      <c r="K84" s="34">
        <f t="shared" si="17"/>
        <v>0.6946775367371103</v>
      </c>
      <c r="L84" s="37">
        <f t="shared" si="18"/>
        <v>4.338687868301486</v>
      </c>
      <c r="M84" s="34">
        <f t="shared" si="19"/>
        <v>0.55595865458164329</v>
      </c>
      <c r="N84" s="37">
        <f t="shared" si="20"/>
        <v>3.860980605145846</v>
      </c>
      <c r="O84" s="34">
        <f t="shared" si="21"/>
        <v>0.46112617142463463</v>
      </c>
      <c r="P84" s="26">
        <f t="shared" si="22"/>
        <v>3.4595018627985978</v>
      </c>
    </row>
    <row r="85" spans="1:16">
      <c r="A85" s="91">
        <f>'Hesaplama Tablosu-Mo'!A85</f>
        <v>2.8</v>
      </c>
      <c r="B85" s="22">
        <f t="shared" si="23"/>
        <v>2.5679999999999996</v>
      </c>
      <c r="C85" s="19">
        <f t="shared" si="24"/>
        <v>1</v>
      </c>
      <c r="D85" s="37">
        <f t="shared" si="27"/>
        <v>4.8460606535758126</v>
      </c>
      <c r="E85" s="34">
        <f t="shared" si="24"/>
        <v>0.92688448168037796</v>
      </c>
      <c r="F85" s="37">
        <f t="shared" si="27"/>
        <v>4.8335337033231314</v>
      </c>
      <c r="G85" s="34">
        <f t="shared" si="25"/>
        <v>0.87690047047856745</v>
      </c>
      <c r="H85" s="37">
        <f t="shared" si="26"/>
        <v>4.7733189957667967</v>
      </c>
      <c r="I85" s="34">
        <f t="shared" si="25"/>
        <v>0.80509766180936537</v>
      </c>
      <c r="J85" s="37">
        <f t="shared" si="26"/>
        <v>4.6377680927717613</v>
      </c>
      <c r="K85" s="34">
        <f t="shared" si="17"/>
        <v>0.68929587018961591</v>
      </c>
      <c r="L85" s="37">
        <f t="shared" si="18"/>
        <v>4.3305841272690326</v>
      </c>
      <c r="M85" s="34">
        <f t="shared" si="19"/>
        <v>0.54813190502380005</v>
      </c>
      <c r="N85" s="37">
        <f t="shared" si="20"/>
        <v>3.8364449485396799</v>
      </c>
      <c r="O85" s="34">
        <f t="shared" si="21"/>
        <v>0.45162788811598953</v>
      </c>
      <c r="P85" s="26">
        <f t="shared" si="22"/>
        <v>3.4209256263504444</v>
      </c>
    </row>
    <row r="86" spans="1:16">
      <c r="A86" s="91">
        <f>'Hesaplama Tablosu-Mo'!A86</f>
        <v>2.84</v>
      </c>
      <c r="B86" s="22">
        <f t="shared" si="23"/>
        <v>2.6131199999999994</v>
      </c>
      <c r="C86" s="19">
        <f t="shared" si="24"/>
        <v>1</v>
      </c>
      <c r="D86" s="37">
        <f t="shared" si="27"/>
        <v>4.8726698543262481</v>
      </c>
      <c r="E86" s="34">
        <f t="shared" si="24"/>
        <v>0.92559983519027622</v>
      </c>
      <c r="F86" s="37">
        <f t="shared" si="27"/>
        <v>4.8503385016226783</v>
      </c>
      <c r="G86" s="34">
        <f t="shared" si="25"/>
        <v>0.87473760024024694</v>
      </c>
      <c r="H86" s="37">
        <f t="shared" si="26"/>
        <v>4.7843835190053445</v>
      </c>
      <c r="I86" s="34">
        <f t="shared" si="25"/>
        <v>0.80167320951218413</v>
      </c>
      <c r="J86" s="37">
        <f t="shared" si="26"/>
        <v>4.6411705613557137</v>
      </c>
      <c r="K86" s="34">
        <f t="shared" si="17"/>
        <v>0.68383676959107831</v>
      </c>
      <c r="L86" s="37">
        <f t="shared" si="18"/>
        <v>4.3217980811004724</v>
      </c>
      <c r="M86" s="34">
        <f t="shared" si="19"/>
        <v>0.54019254036440512</v>
      </c>
      <c r="N86" s="37">
        <f t="shared" si="20"/>
        <v>3.810883051120598</v>
      </c>
      <c r="O86" s="34">
        <f t="shared" si="21"/>
        <v>0.44199293886045732</v>
      </c>
      <c r="P86" s="26">
        <f t="shared" si="22"/>
        <v>3.3808308905980939</v>
      </c>
    </row>
    <row r="87" spans="1:16">
      <c r="A87" s="91">
        <f>'Hesaplama Tablosu-Mo'!A87</f>
        <v>2.88</v>
      </c>
      <c r="B87" s="22">
        <f t="shared" si="23"/>
        <v>2.6588799999999995</v>
      </c>
      <c r="C87" s="19">
        <f t="shared" si="24"/>
        <v>1</v>
      </c>
      <c r="D87" s="37">
        <f t="shared" si="27"/>
        <v>4.8985939632489277</v>
      </c>
      <c r="E87" s="34">
        <f t="shared" si="24"/>
        <v>0.92429696676414463</v>
      </c>
      <c r="F87" s="37">
        <f t="shared" si="27"/>
        <v>4.8665669088049892</v>
      </c>
      <c r="G87" s="34">
        <f t="shared" si="25"/>
        <v>0.87254405099145382</v>
      </c>
      <c r="H87" s="37">
        <f t="shared" si="26"/>
        <v>4.7948959955527277</v>
      </c>
      <c r="I87" s="34">
        <f t="shared" si="25"/>
        <v>0.79820018342355348</v>
      </c>
      <c r="J87" s="37">
        <f t="shared" si="26"/>
        <v>4.6440093908189413</v>
      </c>
      <c r="K87" s="34">
        <f t="shared" si="17"/>
        <v>0.6783002349414976</v>
      </c>
      <c r="L87" s="37">
        <f t="shared" si="18"/>
        <v>4.3123308040734809</v>
      </c>
      <c r="M87" s="34">
        <f t="shared" si="19"/>
        <v>0.5321405606034586</v>
      </c>
      <c r="N87" s="37">
        <f t="shared" si="20"/>
        <v>3.7842790196654987</v>
      </c>
      <c r="O87" s="34">
        <f t="shared" si="21"/>
        <v>0.43222132365803823</v>
      </c>
      <c r="P87" s="26">
        <f t="shared" si="22"/>
        <v>3.3391679047288765</v>
      </c>
    </row>
    <row r="88" spans="1:16">
      <c r="A88" s="91">
        <f>'Hesaplama Tablosu-Mo'!A88</f>
        <v>2.92</v>
      </c>
      <c r="B88" s="22">
        <f t="shared" si="23"/>
        <v>2.7052799999999992</v>
      </c>
      <c r="C88" s="19">
        <f t="shared" si="24"/>
        <v>1</v>
      </c>
      <c r="D88" s="37">
        <f t="shared" si="27"/>
        <v>4.9238528373463959</v>
      </c>
      <c r="E88" s="34">
        <f t="shared" si="24"/>
        <v>0.9229758764019832</v>
      </c>
      <c r="F88" s="37">
        <f t="shared" si="27"/>
        <v>4.8822321482947775</v>
      </c>
      <c r="G88" s="34">
        <f t="shared" si="25"/>
        <v>0.87031982273218811</v>
      </c>
      <c r="H88" s="37">
        <f t="shared" si="26"/>
        <v>4.8048668139863588</v>
      </c>
      <c r="I88" s="34">
        <f t="shared" si="25"/>
        <v>0.79467858354347354</v>
      </c>
      <c r="J88" s="37">
        <f t="shared" si="26"/>
        <v>4.6462916602620643</v>
      </c>
      <c r="K88" s="34">
        <f t="shared" si="17"/>
        <v>0.67268626624087391</v>
      </c>
      <c r="L88" s="37">
        <f t="shared" si="18"/>
        <v>4.3021831553089802</v>
      </c>
      <c r="M88" s="34">
        <f t="shared" si="19"/>
        <v>0.52397596574096017</v>
      </c>
      <c r="N88" s="37">
        <f t="shared" si="20"/>
        <v>3.7566157455040159</v>
      </c>
      <c r="O88" s="34">
        <f t="shared" si="21"/>
        <v>0.42231304250873214</v>
      </c>
      <c r="P88" s="26">
        <f t="shared" si="22"/>
        <v>3.2958823050582642</v>
      </c>
    </row>
    <row r="89" spans="1:16">
      <c r="A89" s="91">
        <f>'Hesaplama Tablosu-Mo'!A89</f>
        <v>2.96</v>
      </c>
      <c r="B89" s="22">
        <f t="shared" si="23"/>
        <v>2.7523199999999997</v>
      </c>
      <c r="C89" s="19">
        <f t="shared" si="24"/>
        <v>1</v>
      </c>
      <c r="D89" s="37">
        <f t="shared" si="27"/>
        <v>4.9484657864572306</v>
      </c>
      <c r="E89" s="34">
        <f t="shared" si="24"/>
        <v>0.92163656410379202</v>
      </c>
      <c r="F89" s="37">
        <f t="shared" si="27"/>
        <v>4.8973471863566624</v>
      </c>
      <c r="G89" s="34">
        <f t="shared" si="25"/>
        <v>0.86806491546244968</v>
      </c>
      <c r="H89" s="37">
        <f t="shared" si="26"/>
        <v>4.8143061907418128</v>
      </c>
      <c r="I89" s="34">
        <f t="shared" si="25"/>
        <v>0.79110840987194408</v>
      </c>
      <c r="J89" s="37">
        <f t="shared" si="26"/>
        <v>4.64802432195824</v>
      </c>
      <c r="K89" s="34">
        <f t="shared" si="17"/>
        <v>0.66699486348920689</v>
      </c>
      <c r="L89" s="37">
        <f t="shared" si="18"/>
        <v>4.2913557569955252</v>
      </c>
      <c r="M89" s="34">
        <f t="shared" si="19"/>
        <v>0.51569875577691016</v>
      </c>
      <c r="N89" s="37">
        <f t="shared" si="20"/>
        <v>3.7278747932906762</v>
      </c>
      <c r="O89" s="34">
        <f t="shared" si="21"/>
        <v>0.41226809541253906</v>
      </c>
      <c r="P89" s="26">
        <f t="shared" si="22"/>
        <v>3.250914532232458</v>
      </c>
    </row>
    <row r="90" spans="1:16">
      <c r="A90" s="91">
        <f>'Hesaplama Tablosu-Mo'!A90</f>
        <v>3</v>
      </c>
      <c r="B90" s="22">
        <f t="shared" si="23"/>
        <v>2.8</v>
      </c>
      <c r="C90" s="19">
        <f t="shared" si="24"/>
        <v>1</v>
      </c>
      <c r="D90" s="37">
        <f t="shared" si="27"/>
        <v>4.9724515809884693</v>
      </c>
      <c r="E90" s="34">
        <f t="shared" si="24"/>
        <v>0.920279029869571</v>
      </c>
      <c r="F90" s="37">
        <f t="shared" si="27"/>
        <v>4.9119247246240541</v>
      </c>
      <c r="G90" s="34">
        <f t="shared" si="25"/>
        <v>0.86577932918223865</v>
      </c>
      <c r="H90" s="37">
        <f t="shared" si="26"/>
        <v>4.8232241594321072</v>
      </c>
      <c r="I90" s="34">
        <f t="shared" si="25"/>
        <v>0.78748966240896534</v>
      </c>
      <c r="J90" s="37">
        <f t="shared" si="26"/>
        <v>4.6492141885741072</v>
      </c>
      <c r="K90" s="34">
        <f t="shared" si="17"/>
        <v>0.66122602668649699</v>
      </c>
      <c r="L90" s="37">
        <f t="shared" si="18"/>
        <v>4.2798489735329408</v>
      </c>
      <c r="M90" s="34">
        <f t="shared" si="19"/>
        <v>0.50730893071130834</v>
      </c>
      <c r="N90" s="37">
        <f t="shared" si="20"/>
        <v>3.6980362800130173</v>
      </c>
      <c r="O90" s="34">
        <f t="shared" si="21"/>
        <v>0.40208648236945888</v>
      </c>
      <c r="P90" s="26">
        <f t="shared" si="22"/>
        <v>3.2041991540813233</v>
      </c>
    </row>
    <row r="91" spans="1:16">
      <c r="E91" s="4"/>
      <c r="G91" s="4"/>
      <c r="I91" s="4"/>
      <c r="K91" s="4"/>
      <c r="M91" s="4"/>
      <c r="O91" s="4"/>
    </row>
    <row r="92" spans="1:16">
      <c r="E92" s="4"/>
      <c r="G92" s="4"/>
      <c r="I92" s="4"/>
      <c r="K92" s="4"/>
      <c r="M92" s="4"/>
      <c r="O92" s="4"/>
    </row>
    <row r="93" spans="1:16">
      <c r="E93" s="4"/>
      <c r="G93" s="4"/>
      <c r="I93" s="4"/>
      <c r="K93" s="4"/>
      <c r="M93" s="4"/>
      <c r="O93" s="4"/>
    </row>
    <row r="94" spans="1:16">
      <c r="E94" s="4"/>
      <c r="G94" s="4"/>
      <c r="I94" s="4"/>
      <c r="K94" s="4"/>
      <c r="M94" s="4"/>
      <c r="O94" s="4"/>
    </row>
    <row r="95" spans="1:16">
      <c r="E95" s="4"/>
      <c r="G95" s="4"/>
      <c r="I95" s="4"/>
      <c r="K95" s="4"/>
      <c r="M95" s="4"/>
      <c r="O95" s="4"/>
    </row>
    <row r="96" spans="1:16">
      <c r="E96" s="4"/>
      <c r="G96" s="4"/>
      <c r="I96" s="4"/>
      <c r="K96" s="4"/>
      <c r="M96" s="4"/>
      <c r="O96" s="4"/>
    </row>
    <row r="97" spans="5:15">
      <c r="E97" s="4"/>
      <c r="G97" s="4"/>
      <c r="I97" s="4"/>
      <c r="K97" s="4"/>
      <c r="M97" s="4"/>
      <c r="O97" s="4"/>
    </row>
    <row r="98" spans="5:15">
      <c r="E98" s="4"/>
      <c r="G98" s="4"/>
      <c r="I98" s="4"/>
      <c r="K98" s="4"/>
      <c r="M98" s="4"/>
      <c r="O98" s="4"/>
    </row>
    <row r="99" spans="5:15">
      <c r="E99" s="4"/>
      <c r="G99" s="4"/>
      <c r="I99" s="4"/>
      <c r="K99" s="4"/>
      <c r="M99" s="4"/>
      <c r="O99" s="4"/>
    </row>
    <row r="100" spans="5:15">
      <c r="E100" s="4"/>
      <c r="G100" s="4"/>
      <c r="I100" s="4"/>
      <c r="K100" s="4"/>
      <c r="M100" s="4"/>
      <c r="O100" s="4"/>
    </row>
    <row r="101" spans="5:15">
      <c r="E101" s="4"/>
      <c r="G101" s="4"/>
      <c r="I101" s="4"/>
      <c r="K101" s="4"/>
      <c r="M101" s="4"/>
      <c r="O101" s="4"/>
    </row>
    <row r="102" spans="5:15">
      <c r="E102" s="4"/>
      <c r="G102" s="4"/>
      <c r="I102" s="4"/>
      <c r="K102" s="4"/>
      <c r="M102" s="4"/>
      <c r="O102" s="4"/>
    </row>
    <row r="103" spans="5:15">
      <c r="E103" s="4"/>
      <c r="G103" s="4"/>
      <c r="I103" s="4"/>
      <c r="K103" s="4"/>
      <c r="M103" s="4"/>
      <c r="O103" s="4"/>
    </row>
    <row r="104" spans="5:15">
      <c r="E104" s="4"/>
      <c r="G104" s="4"/>
      <c r="I104" s="4"/>
      <c r="K104" s="4"/>
      <c r="M104" s="4"/>
      <c r="O104" s="4"/>
    </row>
    <row r="105" spans="5:15">
      <c r="E105" s="4"/>
      <c r="G105" s="4"/>
      <c r="I105" s="4"/>
      <c r="K105" s="4"/>
      <c r="M105" s="4"/>
      <c r="O105" s="4"/>
    </row>
    <row r="106" spans="5:15">
      <c r="E106" s="4"/>
      <c r="G106" s="4"/>
      <c r="I106" s="4"/>
      <c r="K106" s="4"/>
      <c r="M106" s="4"/>
      <c r="O106" s="4"/>
    </row>
    <row r="107" spans="5:15">
      <c r="E107" s="4"/>
      <c r="G107" s="4"/>
      <c r="I107" s="4"/>
      <c r="K107" s="4"/>
      <c r="M107" s="4"/>
      <c r="O107" s="4"/>
    </row>
    <row r="108" spans="5:15">
      <c r="E108" s="4"/>
      <c r="G108" s="4"/>
      <c r="I108" s="4"/>
      <c r="K108" s="4"/>
      <c r="M108" s="4"/>
      <c r="O108" s="4"/>
    </row>
    <row r="109" spans="5:15">
      <c r="E109" s="4"/>
      <c r="G109" s="4"/>
      <c r="I109" s="4"/>
      <c r="K109" s="4"/>
      <c r="M109" s="4"/>
      <c r="O109" s="4"/>
    </row>
    <row r="110" spans="5:15">
      <c r="E110" s="4"/>
      <c r="G110" s="4"/>
      <c r="I110" s="4"/>
      <c r="K110" s="4"/>
      <c r="M110" s="4"/>
      <c r="O110" s="4"/>
    </row>
    <row r="111" spans="5:15">
      <c r="E111" s="4"/>
      <c r="G111" s="4"/>
      <c r="I111" s="4"/>
      <c r="K111" s="4"/>
      <c r="M111" s="4"/>
      <c r="O111" s="4"/>
    </row>
    <row r="112" spans="5:15">
      <c r="E112" s="4"/>
      <c r="G112" s="4"/>
      <c r="I112" s="4"/>
      <c r="K112" s="4"/>
      <c r="M112" s="4"/>
      <c r="O112" s="4"/>
    </row>
    <row r="113" spans="5:15">
      <c r="E113" s="4"/>
      <c r="G113" s="4"/>
      <c r="I113" s="4"/>
      <c r="K113" s="4"/>
      <c r="M113" s="4"/>
      <c r="O113" s="4"/>
    </row>
    <row r="114" spans="5:15">
      <c r="E114" s="4"/>
      <c r="G114" s="4"/>
      <c r="I114" s="4"/>
      <c r="K114" s="4"/>
      <c r="M114" s="4"/>
      <c r="O114" s="4"/>
    </row>
    <row r="115" spans="5:15">
      <c r="E115" s="4"/>
      <c r="G115" s="4"/>
      <c r="I115" s="4"/>
      <c r="K115" s="4"/>
      <c r="M115" s="4"/>
      <c r="O115" s="4"/>
    </row>
    <row r="116" spans="5:15">
      <c r="E116" s="4"/>
      <c r="G116" s="4"/>
      <c r="I116" s="4"/>
      <c r="K116" s="4"/>
      <c r="M116" s="4"/>
      <c r="O116" s="4"/>
    </row>
    <row r="117" spans="5:15">
      <c r="E117" s="4"/>
      <c r="G117" s="4"/>
      <c r="I117" s="4"/>
      <c r="K117" s="4"/>
      <c r="M117" s="4"/>
      <c r="O117" s="4"/>
    </row>
    <row r="118" spans="5:15">
      <c r="E118" s="4"/>
      <c r="G118" s="4"/>
      <c r="I118" s="4"/>
      <c r="K118" s="4"/>
      <c r="M118" s="4"/>
      <c r="O118" s="4"/>
    </row>
    <row r="119" spans="5:15">
      <c r="E119" s="4"/>
      <c r="G119" s="4"/>
      <c r="I119" s="4"/>
      <c r="K119" s="4"/>
      <c r="M119" s="4"/>
      <c r="O119" s="4"/>
    </row>
    <row r="120" spans="5:15">
      <c r="E120" s="4"/>
      <c r="G120" s="4"/>
      <c r="I120" s="4"/>
      <c r="K120" s="4"/>
      <c r="M120" s="4"/>
      <c r="O120" s="4"/>
    </row>
    <row r="121" spans="5:15">
      <c r="E121" s="4"/>
      <c r="G121" s="4"/>
      <c r="I121" s="4"/>
      <c r="K121" s="4"/>
      <c r="M121" s="4"/>
      <c r="O121" s="4"/>
    </row>
    <row r="122" spans="5:15">
      <c r="E122" s="4"/>
      <c r="G122" s="4"/>
      <c r="I122" s="4"/>
      <c r="K122" s="4"/>
      <c r="M122" s="4"/>
      <c r="O122" s="4"/>
    </row>
    <row r="123" spans="5:15">
      <c r="E123" s="4"/>
      <c r="G123" s="4"/>
      <c r="I123" s="4"/>
      <c r="K123" s="4"/>
      <c r="M123" s="4"/>
      <c r="O123" s="4"/>
    </row>
    <row r="124" spans="5:15">
      <c r="E124" s="4"/>
      <c r="G124" s="4"/>
      <c r="I124" s="4"/>
      <c r="K124" s="4"/>
      <c r="M124" s="4"/>
      <c r="O124" s="4"/>
    </row>
    <row r="125" spans="5:15">
      <c r="E125" s="4"/>
      <c r="G125" s="4"/>
      <c r="I125" s="4"/>
      <c r="K125" s="4"/>
      <c r="M125" s="4"/>
      <c r="O125" s="4"/>
    </row>
    <row r="126" spans="5:15">
      <c r="E126" s="4"/>
      <c r="G126" s="4"/>
      <c r="I126" s="4"/>
      <c r="K126" s="4"/>
      <c r="M126" s="4"/>
      <c r="O126" s="4"/>
    </row>
    <row r="127" spans="5:15">
      <c r="E127" s="4"/>
      <c r="G127" s="4"/>
      <c r="I127" s="4"/>
      <c r="K127" s="4"/>
      <c r="M127" s="4"/>
      <c r="O127" s="4"/>
    </row>
    <row r="128" spans="5:15">
      <c r="E128" s="4"/>
      <c r="G128" s="4"/>
      <c r="I128" s="4"/>
      <c r="K128" s="4"/>
      <c r="M128" s="4"/>
      <c r="O128" s="4"/>
    </row>
    <row r="129" spans="5:15">
      <c r="E129" s="4"/>
      <c r="G129" s="4"/>
      <c r="I129" s="4"/>
      <c r="K129" s="4"/>
      <c r="M129" s="4"/>
      <c r="O129" s="4"/>
    </row>
    <row r="130" spans="5:15">
      <c r="E130" s="4"/>
      <c r="G130" s="4"/>
      <c r="I130" s="4"/>
      <c r="K130" s="4"/>
      <c r="M130" s="4"/>
      <c r="O130" s="4"/>
    </row>
    <row r="131" spans="5:15">
      <c r="E131" s="4"/>
      <c r="G131" s="4"/>
      <c r="I131" s="4"/>
      <c r="K131" s="4"/>
      <c r="M131" s="4"/>
      <c r="O131" s="4"/>
    </row>
    <row r="132" spans="5:15">
      <c r="E132" s="4"/>
      <c r="G132" s="4"/>
      <c r="I132" s="4"/>
      <c r="K132" s="4"/>
      <c r="M132" s="4"/>
      <c r="O132" s="4"/>
    </row>
    <row r="133" spans="5:15">
      <c r="E133" s="4"/>
      <c r="G133" s="4"/>
      <c r="I133" s="4"/>
      <c r="K133" s="4"/>
      <c r="M133" s="4"/>
      <c r="O133" s="4"/>
    </row>
    <row r="134" spans="5:15">
      <c r="E134" s="4"/>
      <c r="G134" s="4"/>
      <c r="I134" s="4"/>
      <c r="K134" s="4"/>
      <c r="M134" s="4"/>
      <c r="O134" s="4"/>
    </row>
    <row r="135" spans="5:15">
      <c r="E135" s="4"/>
      <c r="G135" s="4"/>
      <c r="I135" s="4"/>
      <c r="K135" s="4"/>
      <c r="M135" s="4"/>
      <c r="O135" s="4"/>
    </row>
    <row r="136" spans="5:15">
      <c r="E136" s="4"/>
      <c r="G136" s="4"/>
      <c r="I136" s="4"/>
      <c r="K136" s="4"/>
      <c r="M136" s="4"/>
      <c r="O136" s="4"/>
    </row>
    <row r="137" spans="5:15">
      <c r="E137" s="4"/>
      <c r="G137" s="4"/>
      <c r="I137" s="4"/>
      <c r="K137" s="4"/>
      <c r="M137" s="4"/>
      <c r="O137" s="4"/>
    </row>
    <row r="138" spans="5:15">
      <c r="E138" s="4"/>
      <c r="G138" s="4"/>
      <c r="I138" s="4"/>
      <c r="K138" s="4"/>
      <c r="M138" s="4"/>
      <c r="O138" s="4"/>
    </row>
    <row r="139" spans="5:15">
      <c r="E139" s="4"/>
      <c r="G139" s="4"/>
      <c r="I139" s="4"/>
      <c r="K139" s="4"/>
      <c r="M139" s="4"/>
      <c r="O139" s="4"/>
    </row>
    <row r="140" spans="5:15">
      <c r="E140" s="4"/>
      <c r="G140" s="4"/>
      <c r="I140" s="4"/>
      <c r="K140" s="4"/>
      <c r="M140" s="4"/>
      <c r="O140" s="4"/>
    </row>
    <row r="141" spans="5:15">
      <c r="E141" s="4"/>
      <c r="G141" s="4"/>
      <c r="I141" s="4"/>
      <c r="K141" s="4"/>
      <c r="M141" s="4"/>
      <c r="O141" s="4"/>
    </row>
  </sheetData>
  <mergeCells count="13">
    <mergeCell ref="B6:C6"/>
    <mergeCell ref="I6:J6"/>
    <mergeCell ref="B10:C10"/>
    <mergeCell ref="B7:C7"/>
    <mergeCell ref="I7:J7"/>
    <mergeCell ref="B8:C8"/>
    <mergeCell ref="B9:C9"/>
    <mergeCell ref="B3:C3"/>
    <mergeCell ref="I3:J3"/>
    <mergeCell ref="B4:C4"/>
    <mergeCell ref="I4:J4"/>
    <mergeCell ref="B5:C5"/>
    <mergeCell ref="I5:J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41"/>
  <sheetViews>
    <sheetView workbookViewId="0">
      <selection activeCell="R5" sqref="R5"/>
    </sheetView>
  </sheetViews>
  <sheetFormatPr defaultRowHeight="12.75"/>
  <cols>
    <col min="1" max="1" width="10.42578125" customWidth="1"/>
    <col min="3" max="3" width="11.42578125" style="4" customWidth="1"/>
    <col min="4" max="4" width="10" customWidth="1"/>
    <col min="5" max="5" width="10.42578125" customWidth="1"/>
    <col min="6" max="6" width="8.7109375" customWidth="1"/>
    <col min="7" max="7" width="8.28515625" customWidth="1"/>
    <col min="9" max="9" width="11.85546875" customWidth="1"/>
    <col min="11" max="11" width="9.28515625" customWidth="1"/>
    <col min="15" max="15" width="7.5703125" customWidth="1"/>
    <col min="26" max="26" width="9.42578125" customWidth="1"/>
  </cols>
  <sheetData>
    <row r="1" spans="1:31" ht="13.5" thickBot="1"/>
    <row r="2" spans="1:31" ht="15.75">
      <c r="B2" s="5" t="s">
        <v>25</v>
      </c>
      <c r="C2" s="6"/>
      <c r="D2" s="9"/>
      <c r="E2" s="5" t="s">
        <v>28</v>
      </c>
      <c r="F2" s="6"/>
      <c r="G2" s="5" t="s">
        <v>29</v>
      </c>
      <c r="H2" s="6"/>
      <c r="I2" s="63" t="s">
        <v>30</v>
      </c>
      <c r="J2" s="7"/>
      <c r="K2" s="6"/>
    </row>
    <row r="3" spans="1:31" ht="18.75" customHeight="1">
      <c r="B3" s="116" t="s">
        <v>9</v>
      </c>
      <c r="C3" s="117"/>
      <c r="D3" s="31">
        <v>390</v>
      </c>
      <c r="E3" s="8" t="s">
        <v>14</v>
      </c>
      <c r="F3" s="31">
        <v>3000</v>
      </c>
      <c r="G3" s="68" t="s">
        <v>13</v>
      </c>
      <c r="H3" s="69" t="s">
        <v>26</v>
      </c>
      <c r="I3" s="118" t="s">
        <v>12</v>
      </c>
      <c r="J3" s="119"/>
      <c r="K3" s="16">
        <v>32.173999999999999</v>
      </c>
    </row>
    <row r="4" spans="1:31" ht="18.75">
      <c r="B4" s="116" t="s">
        <v>8</v>
      </c>
      <c r="C4" s="120"/>
      <c r="D4" s="16">
        <f>0.1915*101300</f>
        <v>19398.95</v>
      </c>
      <c r="E4" s="19"/>
      <c r="F4" s="18"/>
      <c r="G4" s="15" t="s">
        <v>7</v>
      </c>
      <c r="H4" s="16">
        <v>1</v>
      </c>
      <c r="I4" s="121" t="s">
        <v>16</v>
      </c>
      <c r="J4" s="122"/>
      <c r="K4" s="17">
        <f>SQRT(D8*D9*K3*D3)</f>
        <v>967.99999657024796</v>
      </c>
    </row>
    <row r="5" spans="1:31" ht="17.25" customHeight="1">
      <c r="B5" s="123" t="s">
        <v>10</v>
      </c>
      <c r="C5" s="124"/>
      <c r="D5" s="64">
        <v>0.24</v>
      </c>
      <c r="E5" s="19"/>
      <c r="F5" s="18"/>
      <c r="G5" s="21"/>
      <c r="H5" s="18"/>
      <c r="I5" s="125" t="s">
        <v>4</v>
      </c>
      <c r="J5" s="122"/>
      <c r="K5" s="17">
        <f>F$3/$D$3</f>
        <v>7.6923076923076925</v>
      </c>
    </row>
    <row r="6" spans="1:31" ht="15.75" customHeight="1">
      <c r="B6" s="126" t="s">
        <v>11</v>
      </c>
      <c r="C6" s="127"/>
      <c r="D6" s="16">
        <v>18400</v>
      </c>
      <c r="E6" s="19"/>
      <c r="F6" s="18"/>
      <c r="G6" s="21"/>
      <c r="H6" s="18"/>
      <c r="I6" s="128" t="s">
        <v>19</v>
      </c>
      <c r="J6" s="122"/>
      <c r="K6" s="17">
        <f>(D8-1)/D8</f>
        <v>0.28571428571428564</v>
      </c>
    </row>
    <row r="7" spans="1:31" ht="17.25">
      <c r="B7" s="131" t="s">
        <v>1</v>
      </c>
      <c r="C7" s="132"/>
      <c r="D7" s="65" t="s">
        <v>26</v>
      </c>
      <c r="E7" s="19"/>
      <c r="F7" s="18"/>
      <c r="G7" s="21"/>
      <c r="H7" s="18"/>
      <c r="I7" s="128" t="s">
        <v>20</v>
      </c>
      <c r="J7" s="122"/>
      <c r="K7" s="17">
        <f>(D8-1)/2</f>
        <v>0.19999999999999996</v>
      </c>
    </row>
    <row r="8" spans="1:31" ht="15.75">
      <c r="B8" s="133" t="s">
        <v>0</v>
      </c>
      <c r="C8" s="134"/>
      <c r="D8" s="16">
        <v>1.4</v>
      </c>
      <c r="E8" s="19"/>
      <c r="F8" s="18"/>
      <c r="G8" s="21"/>
      <c r="H8" s="18"/>
      <c r="I8" s="104"/>
      <c r="J8" s="105"/>
      <c r="K8" s="106"/>
    </row>
    <row r="9" spans="1:31" ht="17.25" customHeight="1">
      <c r="B9" s="126" t="s">
        <v>27</v>
      </c>
      <c r="C9" s="127"/>
      <c r="D9" s="16">
        <v>53.34</v>
      </c>
      <c r="E9" s="19"/>
      <c r="F9" s="18"/>
      <c r="G9" s="21"/>
      <c r="H9" s="18"/>
      <c r="I9" s="104"/>
      <c r="J9" s="105"/>
      <c r="K9" s="106"/>
    </row>
    <row r="10" spans="1:31" ht="16.5" customHeight="1" thickBot="1">
      <c r="B10" s="129" t="s">
        <v>15</v>
      </c>
      <c r="C10" s="130"/>
      <c r="D10" s="66">
        <f>(D8-1)/D8*D5</f>
        <v>6.8571428571428547E-2</v>
      </c>
      <c r="E10" s="20"/>
      <c r="F10" s="14"/>
      <c r="G10" s="23"/>
      <c r="H10" s="14"/>
      <c r="I10" s="67"/>
      <c r="J10" s="13"/>
      <c r="K10" s="14"/>
    </row>
    <row r="11" spans="1:31" ht="13.5" thickBot="1"/>
    <row r="12" spans="1:31" ht="36" customHeight="1" thickBot="1">
      <c r="A12" s="101" t="s">
        <v>13</v>
      </c>
      <c r="B12" s="100">
        <v>1</v>
      </c>
      <c r="C12" s="80">
        <v>2</v>
      </c>
      <c r="D12" s="80">
        <v>3</v>
      </c>
      <c r="E12" s="80">
        <v>5</v>
      </c>
      <c r="F12" s="80">
        <v>10</v>
      </c>
      <c r="G12" s="80">
        <v>20</v>
      </c>
      <c r="H12" s="81">
        <v>30</v>
      </c>
      <c r="I12" s="82">
        <v>1</v>
      </c>
      <c r="J12" s="80">
        <v>2</v>
      </c>
      <c r="K12" s="80">
        <v>3</v>
      </c>
      <c r="L12" s="80">
        <v>5</v>
      </c>
      <c r="M12" s="80">
        <v>10</v>
      </c>
      <c r="N12" s="80">
        <v>20</v>
      </c>
      <c r="O12" s="81">
        <v>30</v>
      </c>
      <c r="P12" s="82">
        <v>1</v>
      </c>
      <c r="Q12" s="80">
        <v>2</v>
      </c>
      <c r="R12" s="80">
        <v>3</v>
      </c>
      <c r="S12" s="80">
        <v>5</v>
      </c>
      <c r="T12" s="80">
        <v>10</v>
      </c>
      <c r="U12" s="80">
        <v>20</v>
      </c>
      <c r="V12" s="81">
        <v>30</v>
      </c>
      <c r="W12" s="82">
        <v>2</v>
      </c>
      <c r="X12" s="80">
        <v>5</v>
      </c>
      <c r="Y12" s="81">
        <v>30</v>
      </c>
      <c r="Z12" s="82">
        <v>2</v>
      </c>
      <c r="AA12" s="80">
        <v>5</v>
      </c>
      <c r="AB12" s="81">
        <v>30</v>
      </c>
      <c r="AC12" s="82">
        <v>2</v>
      </c>
      <c r="AD12" s="80">
        <v>5</v>
      </c>
      <c r="AE12" s="81">
        <v>30</v>
      </c>
    </row>
    <row r="13" spans="1:31" ht="18.75" customHeight="1" thickBot="1">
      <c r="A13" s="101" t="s">
        <v>17</v>
      </c>
      <c r="B13" s="98">
        <f t="shared" ref="B13:AE13" si="0">B$12^$K$6</f>
        <v>1</v>
      </c>
      <c r="C13" s="77">
        <f t="shared" si="0"/>
        <v>1.2190136542044754</v>
      </c>
      <c r="D13" s="77">
        <f t="shared" si="0"/>
        <v>1.3687381066422015</v>
      </c>
      <c r="E13" s="77">
        <f t="shared" si="0"/>
        <v>1.5838196087665788</v>
      </c>
      <c r="F13" s="77">
        <f t="shared" si="0"/>
        <v>1.9306977288832501</v>
      </c>
      <c r="G13" s="77">
        <f t="shared" si="0"/>
        <v>2.3535468936502517</v>
      </c>
      <c r="H13" s="77">
        <f t="shared" si="0"/>
        <v>2.6426195539300581</v>
      </c>
      <c r="I13" s="76">
        <f t="shared" si="0"/>
        <v>1</v>
      </c>
      <c r="J13" s="77">
        <f t="shared" si="0"/>
        <v>1.2190136542044754</v>
      </c>
      <c r="K13" s="77">
        <f t="shared" si="0"/>
        <v>1.3687381066422015</v>
      </c>
      <c r="L13" s="77">
        <f t="shared" si="0"/>
        <v>1.5838196087665788</v>
      </c>
      <c r="M13" s="77">
        <f t="shared" si="0"/>
        <v>1.9306977288832501</v>
      </c>
      <c r="N13" s="77">
        <f t="shared" si="0"/>
        <v>2.3535468936502517</v>
      </c>
      <c r="O13" s="78">
        <f t="shared" si="0"/>
        <v>2.6426195539300581</v>
      </c>
      <c r="P13" s="99">
        <f t="shared" si="0"/>
        <v>1</v>
      </c>
      <c r="Q13" s="77">
        <f t="shared" si="0"/>
        <v>1.2190136542044754</v>
      </c>
      <c r="R13" s="77">
        <f t="shared" si="0"/>
        <v>1.3687381066422015</v>
      </c>
      <c r="S13" s="77">
        <f t="shared" si="0"/>
        <v>1.5838196087665788</v>
      </c>
      <c r="T13" s="77">
        <f t="shared" si="0"/>
        <v>1.9306977288832501</v>
      </c>
      <c r="U13" s="77">
        <f t="shared" si="0"/>
        <v>2.3535468936502517</v>
      </c>
      <c r="V13" s="78">
        <f t="shared" si="0"/>
        <v>2.6426195539300581</v>
      </c>
      <c r="W13" s="98">
        <f t="shared" si="0"/>
        <v>1.2190136542044754</v>
      </c>
      <c r="X13" s="77">
        <f t="shared" si="0"/>
        <v>1.5838196087665788</v>
      </c>
      <c r="Y13" s="78">
        <f t="shared" si="0"/>
        <v>2.6426195539300581</v>
      </c>
      <c r="Z13" s="98">
        <f t="shared" si="0"/>
        <v>1.2190136542044754</v>
      </c>
      <c r="AA13" s="77">
        <f t="shared" si="0"/>
        <v>1.5838196087665788</v>
      </c>
      <c r="AB13" s="78">
        <f t="shared" si="0"/>
        <v>2.6426195539300581</v>
      </c>
      <c r="AC13" s="98">
        <f t="shared" si="0"/>
        <v>1.2190136542044754</v>
      </c>
      <c r="AD13" s="77">
        <f t="shared" si="0"/>
        <v>1.5838196087665788</v>
      </c>
      <c r="AE13" s="78">
        <f t="shared" si="0"/>
        <v>2.6426195539300581</v>
      </c>
    </row>
    <row r="14" spans="1:31" ht="19.5" thickBot="1">
      <c r="A14" s="102" t="s">
        <v>1</v>
      </c>
      <c r="B14" s="151" t="s">
        <v>2</v>
      </c>
      <c r="C14" s="114"/>
      <c r="D14" s="114"/>
      <c r="E14" s="114"/>
      <c r="F14" s="114"/>
      <c r="G14" s="114"/>
      <c r="H14" s="115"/>
      <c r="I14" s="110" t="s">
        <v>6</v>
      </c>
      <c r="J14" s="111"/>
      <c r="K14" s="111"/>
      <c r="L14" s="111"/>
      <c r="M14" s="111"/>
      <c r="N14" s="111"/>
      <c r="O14" s="112"/>
      <c r="P14" s="110" t="s">
        <v>5</v>
      </c>
      <c r="Q14" s="111"/>
      <c r="R14" s="111"/>
      <c r="S14" s="111"/>
      <c r="T14" s="111"/>
      <c r="U14" s="111"/>
      <c r="V14" s="112"/>
      <c r="W14" s="110" t="s">
        <v>32</v>
      </c>
      <c r="X14" s="111"/>
      <c r="Y14" s="112"/>
      <c r="Z14" s="110" t="s">
        <v>33</v>
      </c>
      <c r="AA14" s="111"/>
      <c r="AB14" s="112"/>
      <c r="AC14" s="110" t="s">
        <v>34</v>
      </c>
      <c r="AD14" s="111"/>
      <c r="AE14" s="112"/>
    </row>
    <row r="15" spans="1:31">
      <c r="A15" s="84">
        <v>0</v>
      </c>
      <c r="B15" s="71">
        <f>$K$4/$K$3*('Ara islemler-Mo'!D15-$A15)</f>
        <v>0</v>
      </c>
      <c r="C15" s="10">
        <f>$K$4/$K$3*('Ara islemler-Mo'!F15-$A15)</f>
        <v>72.551981528076467</v>
      </c>
      <c r="D15" s="10">
        <f>$K$4/$K$3*('Ara islemler-Mo'!H15-$A15)</f>
        <v>87.808242124555974</v>
      </c>
      <c r="E15" s="10">
        <f>$K$4/$K$3*('Ara islemler-Mo'!J15-$A15)</f>
        <v>100.95054013374963</v>
      </c>
      <c r="F15" s="10">
        <f>$K$4/$K$3*('Ara islemler-Mo'!L15-$A15)</f>
        <v>112.11775994351339</v>
      </c>
      <c r="G15" s="10">
        <f>$K$4/$K$3*('Ara islemler-Mo'!N15-$A15)</f>
        <v>117.8828853279181</v>
      </c>
      <c r="H15" s="11">
        <f>$K$4/$K$3*('Ara islemler-Mo'!P15-$A15)</f>
        <v>119.18970676988928</v>
      </c>
      <c r="I15" s="75">
        <f>$D$5*$D$3/$D$6*($K$5-B$13*'Ara islemler-Mo'!$B15)</f>
        <v>3.4043478260869564E-2</v>
      </c>
      <c r="J15" s="10">
        <f>$D$5*$D$3/$D$6*($K$5-C$13*'Ara islemler-Mo'!$B15)</f>
        <v>3.2929365324264194E-2</v>
      </c>
      <c r="K15" s="10">
        <f>$D$5*$D$3/$D$6*($K$5-D$13*'Ara islemler-Mo'!$B15)</f>
        <v>3.2167723544472282E-2</v>
      </c>
      <c r="L15" s="10">
        <f>$D$5*$D$3/$D$6*($K$5-E$13*'Ara islemler-Mo'!$B15)</f>
        <v>3.1073613294535229E-2</v>
      </c>
      <c r="M15" s="10">
        <f>$D$5*$D$3/$D$6*($K$5-F$13*'Ara islemler-Mo'!$B15)</f>
        <v>2.9309059379159119E-2</v>
      </c>
      <c r="N15" s="10">
        <f>$D$5*$D$3/$D$6*($K$5-G$13*'Ara islemler-Mo'!$B15)</f>
        <v>2.7158044062735677E-2</v>
      </c>
      <c r="O15" s="11">
        <f>$D$5*$D$3/$D$6*($K$5-H$13*'Ara islemler-Mo'!$B15)</f>
        <v>2.5687544008268837E-2</v>
      </c>
      <c r="P15" s="74"/>
      <c r="Q15" s="10">
        <f t="shared" ref="Q15:Q47" si="1">J15/C15*3600</f>
        <v>1.6339417982881113</v>
      </c>
      <c r="R15" s="10">
        <f t="shared" ref="R15:R78" si="2">K15/D15*3600</f>
        <v>1.3188261370251844</v>
      </c>
      <c r="S15" s="10">
        <f t="shared" ref="S15:S78" si="3">L15/E15*3600</f>
        <v>1.1081169819608354</v>
      </c>
      <c r="T15" s="10">
        <f t="shared" ref="T15:V78" si="4">M15/F15*3600</f>
        <v>0.94108742288582714</v>
      </c>
      <c r="U15" s="10">
        <f t="shared" si="4"/>
        <v>0.82937364786993295</v>
      </c>
      <c r="V15" s="11">
        <f t="shared" si="4"/>
        <v>0.77586530696230949</v>
      </c>
      <c r="W15" s="74">
        <f>1-1/(W$13*'Ara islemler-Mo'!$B15)</f>
        <v>0.17966464399236204</v>
      </c>
      <c r="X15" s="10">
        <f>1-1/(X$13*'Ara islemler-Mo'!$B15)</f>
        <v>0.36861496444108066</v>
      </c>
      <c r="Y15" s="11">
        <f>1-1/(Y$13*'Ara islemler-Mo'!$B15)</f>
        <v>0.62158760290984105</v>
      </c>
      <c r="Z15" s="74">
        <f>2*$A15/('Ara islemler-Mo'!F15+$A15)</f>
        <v>0</v>
      </c>
      <c r="AA15" s="10">
        <f>2*$A15/('Ara islemler-Mo'!G15+$A15)</f>
        <v>0</v>
      </c>
      <c r="AB15" s="11">
        <f>2*$A15/('Ara islemler-Mo'!H15+$A15)</f>
        <v>0</v>
      </c>
      <c r="AC15" s="74">
        <f t="shared" ref="AC15:AC46" si="5">W15*Z15</f>
        <v>0</v>
      </c>
      <c r="AD15" s="10">
        <f t="shared" ref="AD15:AD46" si="6">X15*AA15</f>
        <v>0</v>
      </c>
      <c r="AE15" s="11">
        <f t="shared" ref="AE15:AE46" si="7">Y15*AB15</f>
        <v>0</v>
      </c>
    </row>
    <row r="16" spans="1:31">
      <c r="A16" s="85">
        <v>0.04</v>
      </c>
      <c r="B16" s="103">
        <f>$K$4/$K$3*('Ara islemler-Mo'!D16-$A16)</f>
        <v>2.133796838297124</v>
      </c>
      <c r="C16" s="12">
        <f>$K$4/$K$3*('Ara islemler-Mo'!F16-$A16)</f>
        <v>71.409277605375365</v>
      </c>
      <c r="D16" s="12">
        <f>$K$4/$K$3*('Ara islemler-Mo'!H16-$A16)</f>
        <v>86.648067513164818</v>
      </c>
      <c r="E16" s="12">
        <f>$K$4/$K$3*('Ara islemler-Mo'!J16-$A16)</f>
        <v>99.777719772504938</v>
      </c>
      <c r="F16" s="12">
        <f>$K$4/$K$3*('Ara islemler-Mo'!L16-$A16)</f>
        <v>110.93401600619205</v>
      </c>
      <c r="G16" s="12">
        <f>$K$4/$K$3*('Ara islemler-Mo'!N16-$A16)</f>
        <v>116.69118497511344</v>
      </c>
      <c r="H16" s="18">
        <f>$K$4/$K$3*('Ara islemler-Mo'!P16-$A16)</f>
        <v>117.99395005781876</v>
      </c>
      <c r="I16" s="21">
        <f>$D$5*$D$3/$D$6*($K$5-B$13*'Ara islemler-Mo'!$B16)</f>
        <v>3.4041850434782604E-2</v>
      </c>
      <c r="J16" s="12">
        <f>$D$5*$D$3/$D$6*($K$5-C$13*'Ara islemler-Mo'!$B16)</f>
        <v>3.292738098203752E-2</v>
      </c>
      <c r="K16" s="12">
        <f>$D$5*$D$3/$D$6*($K$5-D$13*'Ara islemler-Mo'!$B16)</f>
        <v>3.2165495476876076E-2</v>
      </c>
      <c r="L16" s="12">
        <f>$D$5*$D$3/$D$6*($K$5-E$13*'Ara islemler-Mo'!$B16)</f>
        <v>3.1071035111659047E-2</v>
      </c>
      <c r="M16" s="12">
        <f>$D$5*$D$3/$D$6*($K$5-F$13*'Ara islemler-Mo'!$B16)</f>
        <v>2.9305916539030016E-2</v>
      </c>
      <c r="N16" s="12">
        <f>$D$5*$D$3/$D$6*($K$5-G$13*'Ara islemler-Mo'!$B16)</f>
        <v>2.7154212897705317E-2</v>
      </c>
      <c r="O16" s="18">
        <f>$D$5*$D$3/$D$6*($K$5-H$13*'Ara islemler-Mo'!$B16)</f>
        <v>2.5683242283221046E-2</v>
      </c>
      <c r="P16" s="21"/>
      <c r="Q16" s="12">
        <f t="shared" si="1"/>
        <v>1.6599883868088874</v>
      </c>
      <c r="R16" s="12">
        <f t="shared" si="2"/>
        <v>1.336391993960633</v>
      </c>
      <c r="S16" s="12">
        <f t="shared" si="3"/>
        <v>1.1210491345864158</v>
      </c>
      <c r="T16" s="12">
        <f t="shared" si="4"/>
        <v>0.95102749669334297</v>
      </c>
      <c r="U16" s="12">
        <f t="shared" si="4"/>
        <v>0.83772537276562276</v>
      </c>
      <c r="V16" s="18">
        <f t="shared" si="4"/>
        <v>0.7835967197834226</v>
      </c>
      <c r="W16" s="21">
        <f>1-1/(W$13*'Ara islemler-Mo'!$B16)</f>
        <v>0.17992706733081631</v>
      </c>
      <c r="X16" s="12">
        <f>1-1/(X$13*'Ara islemler-Mo'!$B16)</f>
        <v>0.36881694301931456</v>
      </c>
      <c r="Y16" s="18">
        <f>1-1/(Y$13*'Ara islemler-Mo'!$B16)</f>
        <v>0.62170865613987625</v>
      </c>
      <c r="Z16" s="21">
        <f>2*$A16/('Ara islemler-Mo'!F16+$A16)</f>
        <v>3.260683604608515E-2</v>
      </c>
      <c r="AA16" s="12">
        <f>2*$A16/('Ara islemler-Mo'!G16+$A16)</f>
        <v>8.0641201853543898E-2</v>
      </c>
      <c r="AB16" s="18">
        <f>2*$A16/('Ara islemler-Mo'!H16+$A16)</f>
        <v>2.7027263466096997E-2</v>
      </c>
      <c r="AC16" s="21">
        <f t="shared" si="5"/>
        <v>5.8668523847088512E-3</v>
      </c>
      <c r="AD16" s="12">
        <f t="shared" si="6"/>
        <v>2.9741841549027544E-2</v>
      </c>
      <c r="AE16" s="18">
        <f t="shared" si="7"/>
        <v>1.6803083648645536E-2</v>
      </c>
    </row>
    <row r="17" spans="1:31" s="2" customFormat="1" ht="15">
      <c r="A17" s="85">
        <v>0.08</v>
      </c>
      <c r="B17" s="103">
        <f>$K$4/$K$3*('Ara islemler-Mo'!D17-$A17)</f>
        <v>4.2643932419416597</v>
      </c>
      <c r="C17" s="12">
        <f>$K$4/$K$3*('Ara islemler-Mo'!F17-$A17)</f>
        <v>70.387533363919246</v>
      </c>
      <c r="D17" s="12">
        <f>$K$4/$K$3*('Ara islemler-Mo'!H17-$A17)</f>
        <v>85.574150989373578</v>
      </c>
      <c r="E17" s="12">
        <f>$K$4/$K$3*('Ara islemler-Mo'!J17-$A17)</f>
        <v>98.665981970138972</v>
      </c>
      <c r="F17" s="12">
        <f>$K$4/$K$3*('Ara islemler-Mo'!L17-$A17)</f>
        <v>109.78957723009549</v>
      </c>
      <c r="G17" s="12">
        <f>$K$4/$K$3*('Ara islemler-Mo'!N17-$A17)</f>
        <v>115.52291234617402</v>
      </c>
      <c r="H17" s="18">
        <f>$K$4/$K$3*('Ara islemler-Mo'!P17-$A17)</f>
        <v>116.81352155757732</v>
      </c>
      <c r="I17" s="21">
        <f>$D$5*$D$3/$D$6*($K$5-B$13*'Ara islemler-Mo'!$B17)</f>
        <v>3.4036966956521739E-2</v>
      </c>
      <c r="J17" s="12">
        <f>$D$5*$D$3/$D$6*($K$5-C$13*'Ara islemler-Mo'!$B17)</f>
        <v>3.2921427955357511E-2</v>
      </c>
      <c r="K17" s="12">
        <f>$D$5*$D$3/$D$6*($K$5-D$13*'Ara islemler-Mo'!$B17)</f>
        <v>3.215881127408747E-2</v>
      </c>
      <c r="L17" s="12">
        <f>$D$5*$D$3/$D$6*($K$5-E$13*'Ara islemler-Mo'!$B17)</f>
        <v>3.1063300563030492E-2</v>
      </c>
      <c r="M17" s="12">
        <f>$D$5*$D$3/$D$6*($K$5-F$13*'Ara islemler-Mo'!$B17)</f>
        <v>2.9296488018642704E-2</v>
      </c>
      <c r="N17" s="12">
        <f>$D$5*$D$3/$D$6*($K$5-G$13*'Ara islemler-Mo'!$B17)</f>
        <v>2.714271940261424E-2</v>
      </c>
      <c r="O17" s="18">
        <f>$D$5*$D$3/$D$6*($K$5-H$13*'Ara islemler-Mo'!$B17)</f>
        <v>2.567033710807768E-2</v>
      </c>
      <c r="P17" s="21"/>
      <c r="Q17" s="12">
        <f t="shared" si="1"/>
        <v>1.6837802800465671</v>
      </c>
      <c r="R17" s="12">
        <f t="shared" si="2"/>
        <v>1.3528819070736815</v>
      </c>
      <c r="S17" s="12">
        <f t="shared" si="3"/>
        <v>1.1333985614287427</v>
      </c>
      <c r="T17" s="12">
        <f t="shared" si="4"/>
        <v>0.96063177878968142</v>
      </c>
      <c r="U17" s="12">
        <f t="shared" si="4"/>
        <v>0.84583904495589379</v>
      </c>
      <c r="V17" s="18">
        <f t="shared" si="4"/>
        <v>0.79111743535211565</v>
      </c>
      <c r="W17" s="21">
        <f>1-1/(W$13*'Ara islemler-Mo'!$B17)</f>
        <v>0.18071333092877306</v>
      </c>
      <c r="X17" s="12">
        <f>1-1/(X$13*'Ara islemler-Mo'!$B17)</f>
        <v>0.36942210414777155</v>
      </c>
      <c r="Y17" s="18">
        <f>1-1/(Y$13*'Ara islemler-Mo'!$B17)</f>
        <v>0.62207135157981885</v>
      </c>
      <c r="Z17" s="21">
        <f>2*$A17/('Ara islemler-Mo'!F17+$A17)</f>
        <v>6.401247168013903E-2</v>
      </c>
      <c r="AA17" s="12">
        <f>2*$A17/('Ara islemler-Mo'!G17+$A17)</f>
        <v>0.15503835585172665</v>
      </c>
      <c r="AB17" s="18">
        <f>2*$A17/('Ara islemler-Mo'!H17+$A17)</f>
        <v>5.3257358269706262E-2</v>
      </c>
      <c r="AC17" s="21">
        <f t="shared" si="5"/>
        <v>1.1567906978301679E-2</v>
      </c>
      <c r="AD17" s="12">
        <f t="shared" si="6"/>
        <v>5.7274595642355826E-2</v>
      </c>
      <c r="AE17" s="18">
        <f t="shared" si="7"/>
        <v>3.3129876840406816E-2</v>
      </c>
    </row>
    <row r="18" spans="1:31">
      <c r="A18" s="85">
        <v>0.12</v>
      </c>
      <c r="B18" s="103">
        <f>$K$4/$K$3*('Ara islemler-Mo'!D18-$A18)</f>
        <v>6.3886040995541435</v>
      </c>
      <c r="C18" s="12">
        <f>$K$4/$K$3*('Ara islemler-Mo'!F18-$A18)</f>
        <v>69.485129987384056</v>
      </c>
      <c r="D18" s="12">
        <f>$K$4/$K$3*('Ara islemler-Mo'!H18-$A18)</f>
        <v>84.585583438000128</v>
      </c>
      <c r="E18" s="12">
        <f>$K$4/$K$3*('Ara islemler-Mo'!J18-$A18)</f>
        <v>97.614762342065404</v>
      </c>
      <c r="F18" s="12">
        <f>$K$4/$K$3*('Ara islemler-Mo'!L18-$A18)</f>
        <v>108.68408707679951</v>
      </c>
      <c r="G18" s="12">
        <f>$K$4/$K$3*('Ara islemler-Mo'!N18-$A18)</f>
        <v>114.37781650015131</v>
      </c>
      <c r="H18" s="18">
        <f>$K$4/$K$3*('Ara islemler-Mo'!P18-$A18)</f>
        <v>115.64820974651492</v>
      </c>
      <c r="I18" s="21">
        <f>$D$5*$D$3/$D$6*($K$5-B$13*'Ara islemler-Mo'!$B18)</f>
        <v>3.4028827826086953E-2</v>
      </c>
      <c r="J18" s="12">
        <f>$D$5*$D$3/$D$6*($K$5-C$13*'Ara islemler-Mo'!$B18)</f>
        <v>3.2911506244224155E-2</v>
      </c>
      <c r="K18" s="12">
        <f>$D$5*$D$3/$D$6*($K$5-D$13*'Ara islemler-Mo'!$B18)</f>
        <v>3.2147670936106446E-2</v>
      </c>
      <c r="L18" s="12">
        <f>$D$5*$D$3/$D$6*($K$5-E$13*'Ara islemler-Mo'!$B18)</f>
        <v>3.1050409648649576E-2</v>
      </c>
      <c r="M18" s="12">
        <f>$D$5*$D$3/$D$6*($K$5-F$13*'Ara islemler-Mo'!$B18)</f>
        <v>2.9280773817997183E-2</v>
      </c>
      <c r="N18" s="12">
        <f>$D$5*$D$3/$D$6*($K$5-G$13*'Ara islemler-Mo'!$B18)</f>
        <v>2.7123563577462442E-2</v>
      </c>
      <c r="O18" s="18">
        <f>$D$5*$D$3/$D$6*($K$5-H$13*'Ara islemler-Mo'!$B18)</f>
        <v>2.5648828482838736E-2</v>
      </c>
      <c r="P18" s="21"/>
      <c r="Q18" s="12">
        <f t="shared" si="1"/>
        <v>1.7051334940399308</v>
      </c>
      <c r="R18" s="12">
        <f t="shared" si="2"/>
        <v>1.3682191535016439</v>
      </c>
      <c r="S18" s="12">
        <f t="shared" si="3"/>
        <v>1.145128790494101</v>
      </c>
      <c r="T18" s="12">
        <f t="shared" si="4"/>
        <v>0.96988242326867369</v>
      </c>
      <c r="U18" s="12">
        <f t="shared" si="4"/>
        <v>0.85370425723012133</v>
      </c>
      <c r="V18" s="18">
        <f t="shared" si="4"/>
        <v>0.79841947178090245</v>
      </c>
      <c r="W18" s="21">
        <f>1-1/(W$13*'Ara islemler-Mo'!$B18)</f>
        <v>0.18202042516787853</v>
      </c>
      <c r="X18" s="12">
        <f>1-1/(X$13*'Ara islemler-Mo'!$B18)</f>
        <v>0.37042813142258368</v>
      </c>
      <c r="Y18" s="18">
        <f>1-1/(Y$13*'Ara islemler-Mo'!$B18)</f>
        <v>0.62267430092318221</v>
      </c>
      <c r="Z18" s="21">
        <f>2*$A18/('Ara islemler-Mo'!F18+$A18)</f>
        <v>9.4135396403933619E-2</v>
      </c>
      <c r="AA18" s="12">
        <f>2*$A18/('Ara islemler-Mo'!G18+$A18)</f>
        <v>0.22389605449163386</v>
      </c>
      <c r="AB18" s="18">
        <f>2*$A18/('Ara islemler-Mo'!H18+$A18)</f>
        <v>7.8651852772821815E-2</v>
      </c>
      <c r="AC18" s="21">
        <f t="shared" si="5"/>
        <v>1.713456487679078E-2</v>
      </c>
      <c r="AD18" s="12">
        <f t="shared" si="6"/>
        <v>8.293739709822491E-2</v>
      </c>
      <c r="AE18" s="18">
        <f t="shared" si="7"/>
        <v>4.8974487441629876E-2</v>
      </c>
    </row>
    <row r="19" spans="1:31">
      <c r="A19" s="85">
        <v>0.16</v>
      </c>
      <c r="B19" s="103">
        <f>$K$4/$K$3*('Ara islemler-Mo'!D19-$A19)</f>
        <v>8.5032747754688884</v>
      </c>
      <c r="C19" s="12">
        <f>$K$4/$K$3*('Ara islemler-Mo'!F19-$A19)</f>
        <v>68.699421137451807</v>
      </c>
      <c r="D19" s="12">
        <f>$K$4/$K$3*('Ara islemler-Mo'!H19-$A19)</f>
        <v>83.680869961211144</v>
      </c>
      <c r="E19" s="12">
        <f>$K$4/$K$3*('Ara islemler-Mo'!J19-$A19)</f>
        <v>96.623130106627613</v>
      </c>
      <c r="F19" s="12">
        <f>$K$4/$K$3*('Ara islemler-Mo'!L19-$A19)</f>
        <v>107.61695650684311</v>
      </c>
      <c r="G19" s="12">
        <f>$K$4/$K$3*('Ara islemler-Mo'!N19-$A19)</f>
        <v>113.25548246706204</v>
      </c>
      <c r="H19" s="18">
        <f>$K$4/$K$3*('Ara islemler-Mo'!P19-$A19)</f>
        <v>114.49766468661785</v>
      </c>
      <c r="I19" s="21">
        <f>$D$5*$D$3/$D$6*($K$5-B$13*'Ara islemler-Mo'!$B19)</f>
        <v>3.4017433043478262E-2</v>
      </c>
      <c r="J19" s="12">
        <f>$D$5*$D$3/$D$6*($K$5-C$13*'Ara islemler-Mo'!$B19)</f>
        <v>3.2897615848637464E-2</v>
      </c>
      <c r="K19" s="12">
        <f>$D$5*$D$3/$D$6*($K$5-D$13*'Ara islemler-Mo'!$B19)</f>
        <v>3.2132074462933022E-2</v>
      </c>
      <c r="L19" s="12">
        <f>$D$5*$D$3/$D$6*($K$5-E$13*'Ara islemler-Mo'!$B19)</f>
        <v>3.1032362368516295E-2</v>
      </c>
      <c r="M19" s="12">
        <f>$D$5*$D$3/$D$6*($K$5-F$13*'Ara islemler-Mo'!$B19)</f>
        <v>2.9258773937093457E-2</v>
      </c>
      <c r="N19" s="12">
        <f>$D$5*$D$3/$D$6*($K$5-G$13*'Ara islemler-Mo'!$B19)</f>
        <v>2.7096745422249928E-2</v>
      </c>
      <c r="O19" s="18">
        <f>$D$5*$D$3/$D$6*($K$5-H$13*'Ara islemler-Mo'!$B19)</f>
        <v>2.5618716407504218E-2</v>
      </c>
      <c r="P19" s="21"/>
      <c r="Q19" s="12">
        <f t="shared" si="1"/>
        <v>1.7239070591022991</v>
      </c>
      <c r="R19" s="12">
        <f t="shared" si="2"/>
        <v>1.3823406487071452</v>
      </c>
      <c r="S19" s="12">
        <f t="shared" si="3"/>
        <v>1.1562087090676414</v>
      </c>
      <c r="T19" s="12">
        <f t="shared" si="4"/>
        <v>0.97876384533174055</v>
      </c>
      <c r="U19" s="12">
        <f t="shared" si="4"/>
        <v>0.8613118004991025</v>
      </c>
      <c r="V19" s="18">
        <f t="shared" si="4"/>
        <v>0.80549572185112384</v>
      </c>
      <c r="W19" s="21">
        <f>1-1/(W$13*'Ara islemler-Mo'!$B19)</f>
        <v>0.18384336595865369</v>
      </c>
      <c r="X19" s="12">
        <f>1-1/(X$13*'Ara islemler-Mo'!$B19)</f>
        <v>0.37183118875465693</v>
      </c>
      <c r="Y19" s="18">
        <f>1-1/(Y$13*'Ara islemler-Mo'!$B19)</f>
        <v>0.62351520505993419</v>
      </c>
      <c r="Z19" s="21">
        <f>2*$A19/('Ara islemler-Mo'!F19+$A19)</f>
        <v>0.12291599223201757</v>
      </c>
      <c r="AA19" s="12">
        <f>2*$A19/('Ara islemler-Mo'!G19+$A19)</f>
        <v>0.28781673193395796</v>
      </c>
      <c r="AB19" s="18">
        <f>2*$A19/('Ara islemler-Mo'!H19+$A19)</f>
        <v>0.10318082061539671</v>
      </c>
      <c r="AC19" s="21">
        <f t="shared" si="5"/>
        <v>2.259728974208184E-2</v>
      </c>
      <c r="AD19" s="12">
        <f t="shared" si="6"/>
        <v>0.10701923757848401</v>
      </c>
      <c r="AE19" s="18">
        <f t="shared" si="7"/>
        <v>6.4334810524261363E-2</v>
      </c>
    </row>
    <row r="20" spans="1:31">
      <c r="A20" s="85">
        <v>0.2</v>
      </c>
      <c r="B20" s="103">
        <f>$K$4/$K$3*('Ara islemler-Mo'!D20-$A20)</f>
        <v>10.60529592395557</v>
      </c>
      <c r="C20" s="12">
        <f>$K$4/$K$3*('Ara islemler-Mo'!F20-$A20)</f>
        <v>68.026806962301023</v>
      </c>
      <c r="D20" s="12">
        <f>$K$4/$K$3*('Ara islemler-Mo'!H20-$A20)</f>
        <v>82.857959394795884</v>
      </c>
      <c r="E20" s="12">
        <f>$K$4/$K$3*('Ara islemler-Mo'!J20-$A20)</f>
        <v>95.68980253918113</v>
      </c>
      <c r="F20" s="12">
        <f>$K$4/$K$3*('Ara islemler-Mo'!L20-$A20)</f>
        <v>106.58737162529331</v>
      </c>
      <c r="G20" s="12">
        <f>$K$4/$K$3*('Ara islemler-Mo'!N20-$A20)</f>
        <v>112.15533606663601</v>
      </c>
      <c r="H20" s="18">
        <f>$K$4/$K$3*('Ara islemler-Mo'!P20-$A20)</f>
        <v>113.36140186424328</v>
      </c>
      <c r="I20" s="21">
        <f>$D$5*$D$3/$D$6*($K$5-B$13*'Ara islemler-Mo'!$B20)</f>
        <v>3.4002782608695652E-2</v>
      </c>
      <c r="J20" s="12">
        <f>$D$5*$D$3/$D$6*($K$5-C$13*'Ara islemler-Mo'!$B20)</f>
        <v>3.2879756768597439E-2</v>
      </c>
      <c r="K20" s="12">
        <f>$D$5*$D$3/$D$6*($K$5-D$13*'Ara islemler-Mo'!$B20)</f>
        <v>3.2112021854567192E-2</v>
      </c>
      <c r="L20" s="12">
        <f>$D$5*$D$3/$D$6*($K$5-E$13*'Ara islemler-Mo'!$B20)</f>
        <v>3.1009158722630641E-2</v>
      </c>
      <c r="M20" s="12">
        <f>$D$5*$D$3/$D$6*($K$5-F$13*'Ara islemler-Mo'!$B20)</f>
        <v>2.9230488375931524E-2</v>
      </c>
      <c r="N20" s="12">
        <f>$D$5*$D$3/$D$6*($K$5-G$13*'Ara islemler-Mo'!$B20)</f>
        <v>2.7062264936976693E-2</v>
      </c>
      <c r="O20" s="18">
        <f>$D$5*$D$3/$D$6*($K$5-H$13*'Ara islemler-Mo'!$B20)</f>
        <v>2.5580000882074117E-2</v>
      </c>
      <c r="P20" s="21"/>
      <c r="Q20" s="12">
        <f t="shared" si="1"/>
        <v>1.7400070597543593</v>
      </c>
      <c r="R20" s="12">
        <f t="shared" si="2"/>
        <v>1.3951982346756016</v>
      </c>
      <c r="S20" s="12">
        <f t="shared" si="3"/>
        <v>1.1666130396262557</v>
      </c>
      <c r="T20" s="12">
        <f t="shared" si="4"/>
        <v>0.98726290505865455</v>
      </c>
      <c r="U20" s="12">
        <f t="shared" si="4"/>
        <v>0.86865375460363725</v>
      </c>
      <c r="V20" s="18">
        <f t="shared" si="4"/>
        <v>0.81234001751096407</v>
      </c>
      <c r="W20" s="21">
        <f>1-1/(W$13*'Ara islemler-Mo'!$B20)</f>
        <v>0.18617524205591474</v>
      </c>
      <c r="X20" s="12">
        <f>1-1/(X$13*'Ara islemler-Mo'!$B20)</f>
        <v>0.37362595678678645</v>
      </c>
      <c r="Y20" s="18">
        <f>1-1/(Y$13*'Ara islemler-Mo'!$B20)</f>
        <v>0.62459087590262008</v>
      </c>
      <c r="Z20" s="21">
        <f>2*$A20/('Ara islemler-Mo'!F20+$A20)</f>
        <v>0.15031671551673026</v>
      </c>
      <c r="AA20" s="12">
        <f>2*$A20/('Ara islemler-Mo'!G20+$A20)</f>
        <v>0.34731853120715239</v>
      </c>
      <c r="AB20" s="18">
        <f>2*$A20/('Ara islemler-Mo'!H20+$A20)</f>
        <v>0.12682308200801617</v>
      </c>
      <c r="AC20" s="21">
        <f t="shared" si="5"/>
        <v>2.798525089637733E-2</v>
      </c>
      <c r="AD20" s="12">
        <f t="shared" si="6"/>
        <v>0.12976721853205367</v>
      </c>
      <c r="AE20" s="18">
        <f t="shared" si="7"/>
        <v>7.9212539876056642E-2</v>
      </c>
    </row>
    <row r="21" spans="1:31">
      <c r="A21" s="85">
        <v>0.24</v>
      </c>
      <c r="B21" s="103">
        <f>$K$4/$K$3*('Ara islemler-Mo'!D21-$A21)</f>
        <v>12.691617804531953</v>
      </c>
      <c r="C21" s="12">
        <f>$K$4/$K$3*('Ara islemler-Mo'!F21-$A21)</f>
        <v>67.462831081318612</v>
      </c>
      <c r="D21" s="12">
        <f>$K$4/$K$3*('Ara islemler-Mo'!H21-$A21)</f>
        <v>82.114283854763457</v>
      </c>
      <c r="E21" s="12">
        <f>$K$4/$K$3*('Ara islemler-Mo'!J21-$A21)</f>
        <v>94.813164557445532</v>
      </c>
      <c r="F21" s="12">
        <f>$K$4/$K$3*('Ara islemler-Mo'!L21-$A21)</f>
        <v>105.59430410929534</v>
      </c>
      <c r="G21" s="12">
        <f>$K$4/$K$3*('Ara islemler-Mo'!N21-$A21)</f>
        <v>111.07665050032982</v>
      </c>
      <c r="H21" s="18">
        <f>$K$4/$K$3*('Ara islemler-Mo'!P21-$A21)</f>
        <v>112.23880744820885</v>
      </c>
      <c r="I21" s="21">
        <f>$D$5*$D$3/$D$6*($K$5-B$13*'Ara islemler-Mo'!$B21)</f>
        <v>3.3984876521739128E-2</v>
      </c>
      <c r="J21" s="12">
        <f>$D$5*$D$3/$D$6*($K$5-C$13*'Ara islemler-Mo'!$B21)</f>
        <v>3.2857929004104058E-2</v>
      </c>
      <c r="K21" s="12">
        <f>$D$5*$D$3/$D$6*($K$5-D$13*'Ara islemler-Mo'!$B21)</f>
        <v>3.208751311100895E-2</v>
      </c>
      <c r="L21" s="12">
        <f>$D$5*$D$3/$D$6*($K$5-E$13*'Ara islemler-Mo'!$B21)</f>
        <v>3.0980798710992626E-2</v>
      </c>
      <c r="M21" s="12">
        <f>$D$5*$D$3/$D$6*($K$5-F$13*'Ara islemler-Mo'!$B21)</f>
        <v>2.9195917134511383E-2</v>
      </c>
      <c r="N21" s="12">
        <f>$D$5*$D$3/$D$6*($K$5-G$13*'Ara islemler-Mo'!$B21)</f>
        <v>2.7020122121642742E-2</v>
      </c>
      <c r="O21" s="18">
        <f>$D$5*$D$3/$D$6*($K$5-H$13*'Ara islemler-Mo'!$B21)</f>
        <v>2.5532681906548445E-2</v>
      </c>
      <c r="P21" s="21"/>
      <c r="Q21" s="12">
        <f t="shared" si="1"/>
        <v>1.7533883846675735</v>
      </c>
      <c r="R21" s="12">
        <f t="shared" si="2"/>
        <v>1.4067594793123337</v>
      </c>
      <c r="S21" s="12">
        <f t="shared" si="3"/>
        <v>1.1763226750226123</v>
      </c>
      <c r="T21" s="12">
        <f t="shared" si="4"/>
        <v>0.99536904543119842</v>
      </c>
      <c r="U21" s="12">
        <f t="shared" si="4"/>
        <v>0.87572355845952554</v>
      </c>
      <c r="V21" s="18">
        <f t="shared" si="4"/>
        <v>0.81894718015414247</v>
      </c>
      <c r="W21" s="21">
        <f>1-1/(W$13*'Ara islemler-Mo'!$B21)</f>
        <v>0.18900728012531831</v>
      </c>
      <c r="X21" s="12">
        <f>1-1/(X$13*'Ara islemler-Mo'!$B21)</f>
        <v>0.37580568297322903</v>
      </c>
      <c r="Y21" s="18">
        <f>1-1/(Y$13*'Ara islemler-Mo'!$B21)</f>
        <v>0.6258972664009026</v>
      </c>
      <c r="Z21" s="21">
        <f>2*$A21/('Ara islemler-Mo'!F21+$A21)</f>
        <v>0.17632130986206254</v>
      </c>
      <c r="AA21" s="12">
        <f>2*$A21/('Ara islemler-Mo'!G21+$A21)</f>
        <v>0.40284954823993885</v>
      </c>
      <c r="AB21" s="18">
        <f>2*$A21/('Ara islemler-Mo'!H21+$A21)</f>
        <v>0.14956616454238747</v>
      </c>
      <c r="AC21" s="21">
        <f t="shared" si="5"/>
        <v>3.3326011205161904E-2</v>
      </c>
      <c r="AD21" s="12">
        <f t="shared" si="6"/>
        <v>0.151393149611767</v>
      </c>
      <c r="AE21" s="18">
        <f t="shared" si="7"/>
        <v>9.3613053533147916E-2</v>
      </c>
    </row>
    <row r="22" spans="1:31">
      <c r="A22" s="85">
        <v>0.28000000000000003</v>
      </c>
      <c r="B22" s="103">
        <f>$K$4/$K$3*('Ara islemler-Mo'!D22-$A22)</f>
        <v>14.759263947529313</v>
      </c>
      <c r="C22" s="12">
        <f>$K$4/$K$3*('Ara islemler-Mo'!F22-$A22)</f>
        <v>67.002294826859099</v>
      </c>
      <c r="D22" s="12">
        <f>$K$4/$K$3*('Ara islemler-Mo'!H22-$A22)</f>
        <v>81.446806700891187</v>
      </c>
      <c r="E22" s="12">
        <f>$K$4/$K$3*('Ara islemler-Mo'!J22-$A22)</f>
        <v>93.991292831365982</v>
      </c>
      <c r="F22" s="12">
        <f>$K$4/$K$3*('Ara islemler-Mo'!L22-$A22)</f>
        <v>104.63652415578578</v>
      </c>
      <c r="G22" s="12">
        <f>$K$4/$K$3*('Ara islemler-Mo'!N22-$A22)</f>
        <v>110.01855456934402</v>
      </c>
      <c r="H22" s="18">
        <f>$K$4/$K$3*('Ara islemler-Mo'!P22-$A22)</f>
        <v>111.12914485372025</v>
      </c>
      <c r="I22" s="21">
        <f>$D$5*$D$3/$D$6*($K$5-B$13*'Ara islemler-Mo'!$B22)</f>
        <v>3.3963714782608699E-2</v>
      </c>
      <c r="J22" s="12">
        <f>$D$5*$D$3/$D$6*($K$5-C$13*'Ara islemler-Mo'!$B22)</f>
        <v>3.2832132555157351E-2</v>
      </c>
      <c r="K22" s="12">
        <f>$D$5*$D$3/$D$6*($K$5-D$13*'Ara islemler-Mo'!$B22)</f>
        <v>3.2058548232258302E-2</v>
      </c>
      <c r="L22" s="12">
        <f>$D$5*$D$3/$D$6*($K$5-E$13*'Ara islemler-Mo'!$B22)</f>
        <v>3.0947282333602239E-2</v>
      </c>
      <c r="M22" s="12">
        <f>$D$5*$D$3/$D$6*($K$5-F$13*'Ara islemler-Mo'!$B22)</f>
        <v>2.9155060212833029E-2</v>
      </c>
      <c r="N22" s="12">
        <f>$D$5*$D$3/$D$6*($K$5-G$13*'Ara islemler-Mo'!$B22)</f>
        <v>2.697031697624807E-2</v>
      </c>
      <c r="O22" s="18">
        <f>$D$5*$D$3/$D$6*($K$5-H$13*'Ara islemler-Mo'!$B22)</f>
        <v>2.5476759480927189E-2</v>
      </c>
      <c r="P22" s="21"/>
      <c r="Q22" s="12">
        <f t="shared" si="1"/>
        <v>1.7640541641744716</v>
      </c>
      <c r="R22" s="12">
        <f t="shared" si="2"/>
        <v>1.4170079627549974</v>
      </c>
      <c r="S22" s="12">
        <f t="shared" si="3"/>
        <v>1.1853248640898488</v>
      </c>
      <c r="T22" s="12">
        <f t="shared" si="4"/>
        <v>1.0030743816560095</v>
      </c>
      <c r="U22" s="12">
        <f t="shared" si="4"/>
        <v>0.88251605826447976</v>
      </c>
      <c r="V22" s="18">
        <f t="shared" si="4"/>
        <v>0.82531305583305326</v>
      </c>
      <c r="W22" s="21">
        <f>1-1/(W$13*'Ara islemler-Mo'!$B22)</f>
        <v>0.1923289264260023</v>
      </c>
      <c r="X22" s="12">
        <f>1-1/(X$13*'Ara islemler-Mo'!$B22)</f>
        <v>0.37836224444813393</v>
      </c>
      <c r="Y22" s="18">
        <f>1-1/(Y$13*'Ara islemler-Mo'!$B22)</f>
        <v>0.62742950822093668</v>
      </c>
      <c r="Z22" s="21">
        <f>2*$A22/('Ara islemler-Mo'!F22+$A22)</f>
        <v>0.20093321249535864</v>
      </c>
      <c r="AA22" s="12">
        <f>2*$A22/('Ara islemler-Mo'!G22+$A22)</f>
        <v>0.45479928187128899</v>
      </c>
      <c r="AB22" s="18">
        <f>2*$A22/('Ara islemler-Mo'!H22+$A22)</f>
        <v>0.17140600908565248</v>
      </c>
      <c r="AC22" s="21">
        <f t="shared" si="5"/>
        <v>3.8645269042560118E-2</v>
      </c>
      <c r="AD22" s="12">
        <f t="shared" si="6"/>
        <v>0.17207887706222041</v>
      </c>
      <c r="AE22" s="18">
        <f t="shared" si="7"/>
        <v>0.10754518798672434</v>
      </c>
    </row>
    <row r="23" spans="1:31">
      <c r="A23" s="85">
        <v>0.32</v>
      </c>
      <c r="B23" s="103">
        <f>$K$4/$K$3*('Ara islemler-Mo'!D23-$A23)</f>
        <v>16.805344031696425</v>
      </c>
      <c r="C23" s="12">
        <f>$K$4/$K$3*('Ara islemler-Mo'!F23-$A23)</f>
        <v>66.639382506937679</v>
      </c>
      <c r="D23" s="12">
        <f>$K$4/$K$3*('Ara islemler-Mo'!H23-$A23)</f>
        <v>80.8520770536703</v>
      </c>
      <c r="E23" s="12">
        <f>$K$4/$K$3*('Ara islemler-Mo'!J23-$A23)</f>
        <v>93.221983695399118</v>
      </c>
      <c r="F23" s="12">
        <f>$K$4/$K$3*('Ara islemler-Mo'!L23-$A23)</f>
        <v>103.71261563226228</v>
      </c>
      <c r="G23" s="12">
        <f>$K$4/$K$3*('Ara islemler-Mo'!N23-$A23)</f>
        <v>108.98004233881868</v>
      </c>
      <c r="H23" s="18">
        <f>$K$4/$K$3*('Ara islemler-Mo'!P23-$A23)</f>
        <v>110.03156247434154</v>
      </c>
      <c r="I23" s="21">
        <f>$D$5*$D$3/$D$6*($K$5-B$13*'Ara islemler-Mo'!$B23)</f>
        <v>3.393929739130435E-2</v>
      </c>
      <c r="J23" s="12">
        <f>$D$5*$D$3/$D$6*($K$5-C$13*'Ara islemler-Mo'!$B23)</f>
        <v>3.2802367421757295E-2</v>
      </c>
      <c r="K23" s="12">
        <f>$D$5*$D$3/$D$6*($K$5-D$13*'Ara islemler-Mo'!$B23)</f>
        <v>3.2025127218315248E-2</v>
      </c>
      <c r="L23" s="12">
        <f>$D$5*$D$3/$D$6*($K$5-E$13*'Ara islemler-Mo'!$B23)</f>
        <v>3.0908609590459487E-2</v>
      </c>
      <c r="M23" s="12">
        <f>$D$5*$D$3/$D$6*($K$5-F$13*'Ara islemler-Mo'!$B23)</f>
        <v>2.9107917610896473E-2</v>
      </c>
      <c r="N23" s="12">
        <f>$D$5*$D$3/$D$6*($K$5-G$13*'Ara islemler-Mo'!$B23)</f>
        <v>2.6912849500792677E-2</v>
      </c>
      <c r="O23" s="18">
        <f>$D$5*$D$3/$D$6*($K$5-H$13*'Ara islemler-Mo'!$B23)</f>
        <v>2.5412233605210357E-2</v>
      </c>
      <c r="P23" s="21"/>
      <c r="Q23" s="12">
        <f t="shared" si="1"/>
        <v>1.7720530754622812</v>
      </c>
      <c r="R23" s="12">
        <f t="shared" si="2"/>
        <v>1.4259430578314531</v>
      </c>
      <c r="S23" s="12">
        <f t="shared" si="3"/>
        <v>1.1936132456613431</v>
      </c>
      <c r="T23" s="12">
        <f t="shared" si="4"/>
        <v>1.0103737405561135</v>
      </c>
      <c r="U23" s="12">
        <f t="shared" si="4"/>
        <v>0.88902753314808325</v>
      </c>
      <c r="V23" s="18">
        <f t="shared" si="4"/>
        <v>0.83143453497800335</v>
      </c>
      <c r="W23" s="21">
        <f>1-1/(W$13*'Ara islemler-Mo'!$B23)</f>
        <v>0.19612794370527786</v>
      </c>
      <c r="X23" s="12">
        <f>1-1/(X$13*'Ara islemler-Mo'!$B23)</f>
        <v>0.38128622260218792</v>
      </c>
      <c r="Y23" s="18">
        <f>1-1/(Y$13*'Ara islemler-Mo'!$B23)</f>
        <v>0.62918195644191066</v>
      </c>
      <c r="Z23" s="21">
        <f>2*$A23/('Ara islemler-Mo'!F23+$A23)</f>
        <v>0.22417335799798516</v>
      </c>
      <c r="AA23" s="12">
        <f>2*$A23/('Ara islemler-Mo'!G23+$A23)</f>
        <v>0.50350790899759956</v>
      </c>
      <c r="AB23" s="18">
        <f>2*$A23/('Ara islemler-Mo'!H23+$A23)</f>
        <v>0.19234645791684124</v>
      </c>
      <c r="AC23" s="21">
        <f t="shared" si="5"/>
        <v>4.3966659737651931E-2</v>
      </c>
      <c r="AD23" s="12">
        <f t="shared" si="6"/>
        <v>0.19198062867202093</v>
      </c>
      <c r="AE23" s="18">
        <f t="shared" si="7"/>
        <v>0.12102092070678981</v>
      </c>
    </row>
    <row r="24" spans="1:31">
      <c r="A24" s="85">
        <v>0.36</v>
      </c>
      <c r="B24" s="103">
        <f>$K$4/$K$3*('Ara islemler-Mo'!D24-$A24)</f>
        <v>18.827065850676366</v>
      </c>
      <c r="C24" s="12">
        <f>$K$4/$K$3*('Ara islemler-Mo'!F24-$A24)</f>
        <v>66.367791507206803</v>
      </c>
      <c r="D24" s="12">
        <f>$K$4/$K$3*('Ara islemler-Mo'!H24-$A24)</f>
        <v>80.326288874866279</v>
      </c>
      <c r="E24" s="12">
        <f>$K$4/$K$3*('Ara islemler-Mo'!J24-$A24)</f>
        <v>92.502784062466731</v>
      </c>
      <c r="F24" s="12">
        <f>$K$4/$K$3*('Ara islemler-Mo'!L24-$A24)</f>
        <v>102.82099307108551</v>
      </c>
      <c r="G24" s="12">
        <f>$K$4/$K$3*('Ara islemler-Mo'!N24-$A24)</f>
        <v>107.95998404222158</v>
      </c>
      <c r="H24" s="18">
        <f>$K$4/$K$3*('Ara islemler-Mo'!P24-$A24)</f>
        <v>108.94510242359156</v>
      </c>
      <c r="I24" s="21">
        <f>$D$5*$D$3/$D$6*($K$5-B$13*'Ara islemler-Mo'!$B24)</f>
        <v>3.3911624347826089E-2</v>
      </c>
      <c r="J24" s="12">
        <f>$D$5*$D$3/$D$6*($K$5-C$13*'Ara islemler-Mo'!$B24)</f>
        <v>3.2768633603903904E-2</v>
      </c>
      <c r="K24" s="12">
        <f>$D$5*$D$3/$D$6*($K$5-D$13*'Ara islemler-Mo'!$B24)</f>
        <v>3.1987250069179782E-2</v>
      </c>
      <c r="L24" s="12">
        <f>$D$5*$D$3/$D$6*($K$5-E$13*'Ara islemler-Mo'!$B24)</f>
        <v>3.0864780481564366E-2</v>
      </c>
      <c r="M24" s="12">
        <f>$D$5*$D$3/$D$6*($K$5-F$13*'Ara islemler-Mo'!$B24)</f>
        <v>2.9054489328701708E-2</v>
      </c>
      <c r="N24" s="12">
        <f>$D$5*$D$3/$D$6*($K$5-G$13*'Ara islemler-Mo'!$B24)</f>
        <v>2.6847719695276568E-2</v>
      </c>
      <c r="O24" s="18">
        <f>$D$5*$D$3/$D$6*($K$5-H$13*'Ara islemler-Mo'!$B24)</f>
        <v>2.5339104279397947E-2</v>
      </c>
      <c r="P24" s="21"/>
      <c r="Q24" s="12">
        <f t="shared" si="1"/>
        <v>1.7774748608478879</v>
      </c>
      <c r="R24" s="12">
        <f t="shared" si="2"/>
        <v>1.4335792411427886</v>
      </c>
      <c r="S24" s="12">
        <f t="shared" si="3"/>
        <v>1.2011877356966623</v>
      </c>
      <c r="T24" s="12">
        <f t="shared" si="4"/>
        <v>1.0172646505272844</v>
      </c>
      <c r="U24" s="12">
        <f t="shared" si="4"/>
        <v>0.89525569830759266</v>
      </c>
      <c r="V24" s="18">
        <f t="shared" si="4"/>
        <v>0.837309556616463</v>
      </c>
      <c r="W24" s="21">
        <f>1-1/(W$13*'Ara islemler-Mo'!$B24)</f>
        <v>0.20039052167065852</v>
      </c>
      <c r="X24" s="12">
        <f>1-1/(X$13*'Ara islemler-Mo'!$B24)</f>
        <v>0.38456698810928791</v>
      </c>
      <c r="Y24" s="18">
        <f>1-1/(Y$13*'Ara islemler-Mo'!$B24)</f>
        <v>0.63114824051567464</v>
      </c>
      <c r="Z24" s="21">
        <f>2*$A24/('Ara islemler-Mo'!F24+$A24)</f>
        <v>0.24607759707850033</v>
      </c>
      <c r="AA24" s="12">
        <f>2*$A24/('Ara islemler-Mo'!G24+$A24)</f>
        <v>0.54927385202085277</v>
      </c>
      <c r="AB24" s="18">
        <f>2*$A24/('Ara islemler-Mo'!H24+$A24)</f>
        <v>0.21239856980106936</v>
      </c>
      <c r="AC24" s="21">
        <f t="shared" si="5"/>
        <v>4.9311618050022793E-2</v>
      </c>
      <c r="AD24" s="12">
        <f t="shared" si="6"/>
        <v>0.21123259091884605</v>
      </c>
      <c r="AE24" s="18">
        <f t="shared" si="7"/>
        <v>0.13405498361799062</v>
      </c>
    </row>
    <row r="25" spans="1:31">
      <c r="A25" s="85">
        <v>0.4</v>
      </c>
      <c r="B25" s="103">
        <f>$K$4/$K$3*('Ara islemler-Mo'!D25-$A25)</f>
        <v>20.821746262214234</v>
      </c>
      <c r="C25" s="12">
        <f>$K$4/$K$3*('Ara islemler-Mo'!F25-$A25)</f>
        <v>66.180861587545337</v>
      </c>
      <c r="D25" s="12">
        <f>$K$4/$K$3*('Ara islemler-Mo'!H25-$A25)</f>
        <v>79.865342616334587</v>
      </c>
      <c r="E25" s="12">
        <f>$K$4/$K$3*('Ara islemler-Mo'!J25-$A25)</f>
        <v>91.831024498361344</v>
      </c>
      <c r="F25" s="12">
        <f>$K$4/$K$3*('Ara islemler-Mo'!L25-$A25)</f>
        <v>101.95992011933231</v>
      </c>
      <c r="G25" s="12">
        <f>$K$4/$K$3*('Ara islemler-Mo'!N25-$A25)</f>
        <v>106.95713800084994</v>
      </c>
      <c r="H25" s="18">
        <f>$K$4/$K$3*('Ara islemler-Mo'!P25-$A25)</f>
        <v>107.8687101123037</v>
      </c>
      <c r="I25" s="21">
        <f>$D$5*$D$3/$D$6*($K$5-B$13*'Ara islemler-Mo'!$B25)</f>
        <v>3.3880695652173914E-2</v>
      </c>
      <c r="J25" s="12">
        <f>$D$5*$D$3/$D$6*($K$5-C$13*'Ara islemler-Mo'!$B25)</f>
        <v>3.2730931101597166E-2</v>
      </c>
      <c r="K25" s="12">
        <f>$D$5*$D$3/$D$6*($K$5-D$13*'Ara islemler-Mo'!$B25)</f>
        <v>3.1944916784851916E-2</v>
      </c>
      <c r="L25" s="12">
        <f>$D$5*$D$3/$D$6*($K$5-E$13*'Ara islemler-Mo'!$B25)</f>
        <v>3.081579500691688E-2</v>
      </c>
      <c r="M25" s="12">
        <f>$D$5*$D$3/$D$6*($K$5-F$13*'Ara islemler-Mo'!$B25)</f>
        <v>2.899477536624873E-2</v>
      </c>
      <c r="N25" s="12">
        <f>$D$5*$D$3/$D$6*($K$5-G$13*'Ara islemler-Mo'!$B25)</f>
        <v>2.6774927559699742E-2</v>
      </c>
      <c r="O25" s="18">
        <f>$D$5*$D$3/$D$6*($K$5-H$13*'Ara islemler-Mo'!$B25)</f>
        <v>2.5257371503489955E-2</v>
      </c>
      <c r="P25" s="21"/>
      <c r="Q25" s="12">
        <f t="shared" si="1"/>
        <v>1.780444514308418</v>
      </c>
      <c r="R25" s="12">
        <f t="shared" si="2"/>
        <v>1.4399449956400237</v>
      </c>
      <c r="S25" s="12">
        <f t="shared" si="3"/>
        <v>1.2080542782889279</v>
      </c>
      <c r="T25" s="12">
        <f t="shared" si="4"/>
        <v>1.0237472841909772</v>
      </c>
      <c r="U25" s="12">
        <f t="shared" si="4"/>
        <v>0.90119968630941782</v>
      </c>
      <c r="V25" s="18">
        <f t="shared" si="4"/>
        <v>0.84293709749471257</v>
      </c>
      <c r="W25" s="21">
        <f>1-1/(W$13*'Ara islemler-Mo'!$B25)</f>
        <v>0.205101399217405</v>
      </c>
      <c r="X25" s="12">
        <f>1-1/(X$13*'Ara islemler-Mo'!$B25)</f>
        <v>0.3881927950010472</v>
      </c>
      <c r="Y25" s="18">
        <f>1-1/(Y$13*'Ara islemler-Mo'!$B25)</f>
        <v>0.63332132064907076</v>
      </c>
      <c r="Z25" s="21">
        <f>2*$A25/('Ara islemler-Mo'!F25+$A25)</f>
        <v>0.2666939377507942</v>
      </c>
      <c r="AA25" s="12">
        <f>2*$A25/('Ara islemler-Mo'!G25+$A25)</f>
        <v>0.59235999449309062</v>
      </c>
      <c r="AB25" s="18">
        <f>2*$A25/('Ara islemler-Mo'!H25+$A25)</f>
        <v>0.23157981008338446</v>
      </c>
      <c r="AC25" s="21">
        <f t="shared" si="5"/>
        <v>5.4699299795487398E-2</v>
      </c>
      <c r="AD25" s="12">
        <f t="shared" si="6"/>
        <v>0.22994988190907778</v>
      </c>
      <c r="AE25" s="18">
        <f t="shared" si="7"/>
        <v>0.14666443115767006</v>
      </c>
    </row>
    <row r="26" spans="1:31">
      <c r="A26" s="85">
        <v>0.44</v>
      </c>
      <c r="B26" s="103">
        <f>$K$4/$K$3*('Ara islemler-Mo'!D26-$A26)</f>
        <v>22.786821032451652</v>
      </c>
      <c r="C26" s="12">
        <f>$K$4/$K$3*('Ara islemler-Mo'!F26-$A26)</f>
        <v>66.071698611965004</v>
      </c>
      <c r="D26" s="12">
        <f>$K$4/$K$3*('Ara islemler-Mo'!H26-$A26)</f>
        <v>79.464907543039658</v>
      </c>
      <c r="E26" s="12">
        <f>$K$4/$K$3*('Ara islemler-Mo'!J26-$A26)</f>
        <v>91.203853612007492</v>
      </c>
      <c r="F26" s="12">
        <f>$K$4/$K$3*('Ara islemler-Mo'!L26-$A26)</f>
        <v>101.12752904201693</v>
      </c>
      <c r="G26" s="12">
        <f>$K$4/$K$3*('Ara islemler-Mo'!N26-$A26)</f>
        <v>105.97016332166848</v>
      </c>
      <c r="H26" s="18">
        <f>$K$4/$K$3*('Ara islemler-Mo'!P26-$A26)</f>
        <v>106.80124447789349</v>
      </c>
      <c r="I26" s="21">
        <f>$D$5*$D$3/$D$6*($K$5-B$13*'Ara islemler-Mo'!$B26)</f>
        <v>3.3846511304347821E-2</v>
      </c>
      <c r="J26" s="12">
        <f>$D$5*$D$3/$D$6*($K$5-C$13*'Ara islemler-Mo'!$B26)</f>
        <v>3.2689259914837086E-2</v>
      </c>
      <c r="K26" s="12">
        <f>$D$5*$D$3/$D$6*($K$5-D$13*'Ara islemler-Mo'!$B26)</f>
        <v>3.1898127365331638E-2</v>
      </c>
      <c r="L26" s="12">
        <f>$D$5*$D$3/$D$6*($K$5-E$13*'Ara islemler-Mo'!$B26)</f>
        <v>3.0761653166517022E-2</v>
      </c>
      <c r="M26" s="12">
        <f>$D$5*$D$3/$D$6*($K$5-F$13*'Ara islemler-Mo'!$B26)</f>
        <v>2.8928775723537553E-2</v>
      </c>
      <c r="N26" s="12">
        <f>$D$5*$D$3/$D$6*($K$5-G$13*'Ara islemler-Mo'!$B26)</f>
        <v>2.6694473094062192E-2</v>
      </c>
      <c r="O26" s="18">
        <f>$D$5*$D$3/$D$6*($K$5-H$13*'Ara islemler-Mo'!$B26)</f>
        <v>2.5167035277486396E-2</v>
      </c>
      <c r="P26" s="21"/>
      <c r="Q26" s="12">
        <f t="shared" si="1"/>
        <v>1.7811156390052676</v>
      </c>
      <c r="R26" s="12">
        <f t="shared" si="2"/>
        <v>1.4450813832885678</v>
      </c>
      <c r="S26" s="12">
        <f t="shared" si="3"/>
        <v>1.2142244764192889</v>
      </c>
      <c r="T26" s="12">
        <f t="shared" si="4"/>
        <v>1.0298243573366175</v>
      </c>
      <c r="U26" s="12">
        <f t="shared" si="4"/>
        <v>0.90686000782046172</v>
      </c>
      <c r="V26" s="18">
        <f t="shared" si="4"/>
        <v>0.84831714688216353</v>
      </c>
      <c r="W26" s="21">
        <f>1-1/(W$13*'Ara islemler-Mo'!$B26)</f>
        <v>0.21024399644982494</v>
      </c>
      <c r="X26" s="12">
        <f>1-1/(X$13*'Ara islemler-Mo'!$B26)</f>
        <v>0.39215088227922901</v>
      </c>
      <c r="Y26" s="18">
        <f>1-1/(Y$13*'Ara islemler-Mo'!$B26)</f>
        <v>0.63569354870402139</v>
      </c>
      <c r="Z26" s="21">
        <f>2*$A26/('Ara islemler-Mo'!F26+$A26)</f>
        <v>0.28607978831235381</v>
      </c>
      <c r="AA26" s="12">
        <f>2*$A26/('Ara islemler-Mo'!G26+$A26)</f>
        <v>0.63299881853658713</v>
      </c>
      <c r="AB26" s="18">
        <f>2*$A26/('Ara islemler-Mo'!H26+$A26)</f>
        <v>0.24991316348213283</v>
      </c>
      <c r="AC26" s="21">
        <f t="shared" si="5"/>
        <v>6.0146557998309189E-2</v>
      </c>
      <c r="AD26" s="12">
        <f t="shared" si="6"/>
        <v>0.24823104517083222</v>
      </c>
      <c r="AE26" s="18">
        <f t="shared" si="7"/>
        <v>0.15886818576180525</v>
      </c>
    </row>
    <row r="27" spans="1:31">
      <c r="A27" s="85">
        <v>0.48</v>
      </c>
      <c r="B27" s="103">
        <f>$K$4/$K$3*('Ara islemler-Mo'!D27-$A27)</f>
        <v>24.71985350714359</v>
      </c>
      <c r="C27" s="12">
        <f>$K$4/$K$3*('Ara islemler-Mo'!F27-$A27)</f>
        <v>66.033289027634908</v>
      </c>
      <c r="D27" s="12">
        <f>$K$4/$K$3*('Ara islemler-Mo'!H27-$A27)</f>
        <v>79.120483023222008</v>
      </c>
      <c r="E27" s="12">
        <f>$K$4/$K$3*('Ara islemler-Mo'!J27-$A27)</f>
        <v>90.618272947243113</v>
      </c>
      <c r="F27" s="12">
        <f>$K$4/$K$3*('Ara islemler-Mo'!L27-$A27)</f>
        <v>100.32184087608906</v>
      </c>
      <c r="G27" s="12">
        <f>$K$4/$K$3*('Ara islemler-Mo'!N27-$A27)</f>
        <v>104.99763313236605</v>
      </c>
      <c r="H27" s="18">
        <f>$K$4/$K$3*('Ara islemler-Mo'!P27-$A27)</f>
        <v>105.74148867717464</v>
      </c>
      <c r="I27" s="21">
        <f>$D$5*$D$3/$D$6*($K$5-B$13*'Ara islemler-Mo'!$B27)</f>
        <v>3.3809071304347828E-2</v>
      </c>
      <c r="J27" s="12">
        <f>$D$5*$D$3/$D$6*($K$5-C$13*'Ara islemler-Mo'!$B27)</f>
        <v>3.2643620043623672E-2</v>
      </c>
      <c r="K27" s="12">
        <f>$D$5*$D$3/$D$6*($K$5-D$13*'Ara islemler-Mo'!$B27)</f>
        <v>3.1846881810618954E-2</v>
      </c>
      <c r="L27" s="12">
        <f>$D$5*$D$3/$D$6*($K$5-E$13*'Ara islemler-Mo'!$B27)</f>
        <v>3.0702354960364803E-2</v>
      </c>
      <c r="M27" s="12">
        <f>$D$5*$D$3/$D$6*($K$5-F$13*'Ara islemler-Mo'!$B27)</f>
        <v>2.8856490400568164E-2</v>
      </c>
      <c r="N27" s="12">
        <f>$D$5*$D$3/$D$6*($K$5-G$13*'Ara islemler-Mo'!$B27)</f>
        <v>2.6606356298363928E-2</v>
      </c>
      <c r="O27" s="18">
        <f>$D$5*$D$3/$D$6*($K$5-H$13*'Ara islemler-Mo'!$B27)</f>
        <v>2.5068095601387255E-2</v>
      </c>
      <c r="P27" s="21"/>
      <c r="Q27" s="12">
        <f t="shared" si="1"/>
        <v>1.7796634680405572</v>
      </c>
      <c r="R27" s="12">
        <f t="shared" si="2"/>
        <v>1.4490403766187652</v>
      </c>
      <c r="S27" s="12">
        <f t="shared" si="3"/>
        <v>1.2197151221549065</v>
      </c>
      <c r="T27" s="12">
        <f t="shared" si="4"/>
        <v>1.0355009889656559</v>
      </c>
      <c r="U27" s="12">
        <f t="shared" si="4"/>
        <v>0.91223849354166631</v>
      </c>
      <c r="V27" s="18">
        <f t="shared" si="4"/>
        <v>0.85345066817159754</v>
      </c>
      <c r="W27" s="21">
        <f>1-1/(W$13*'Ara islemler-Mo'!$B27)</f>
        <v>0.2158005544436008</v>
      </c>
      <c r="X27" s="12">
        <f>1-1/(X$13*'Ara islemler-Mo'!$B27)</f>
        <v>0.39642758148619672</v>
      </c>
      <c r="Y27" s="18">
        <f>1-1/(Y$13*'Ara islemler-Mo'!$B27)</f>
        <v>0.6382567326684776</v>
      </c>
      <c r="Z27" s="21">
        <f>2*$A27/('Ara islemler-Mo'!F27+$A27)</f>
        <v>0.30429934334363146</v>
      </c>
      <c r="AA27" s="12">
        <f>2*$A27/('Ara islemler-Mo'!G27+$A27)</f>
        <v>0.67139667612025211</v>
      </c>
      <c r="AB27" s="18">
        <f>2*$A27/('Ara islemler-Mo'!H27+$A27)</f>
        <v>0.26742621376312414</v>
      </c>
      <c r="AC27" s="21">
        <f t="shared" si="5"/>
        <v>6.5667967010379316E-2</v>
      </c>
      <c r="AD27" s="12">
        <f t="shared" si="6"/>
        <v>0.26616016053222286</v>
      </c>
      <c r="AE27" s="18">
        <f t="shared" si="7"/>
        <v>0.17068658142635348</v>
      </c>
    </row>
    <row r="28" spans="1:31">
      <c r="A28" s="85">
        <v>0.52</v>
      </c>
      <c r="B28" s="103">
        <f>$K$4/$K$3*('Ara islemler-Mo'!D28-$A28)</f>
        <v>26.618542061550933</v>
      </c>
      <c r="C28" s="12">
        <f>$K$4/$K$3*('Ara islemler-Mo'!F28-$A28)</f>
        <v>66.05860253714927</v>
      </c>
      <c r="D28" s="12">
        <f>$K$4/$K$3*('Ara islemler-Mo'!H28-$A28)</f>
        <v>78.82745732612436</v>
      </c>
      <c r="E28" s="12">
        <f>$K$4/$K$3*('Ara islemler-Mo'!J28-$A28)</f>
        <v>90.071171620481451</v>
      </c>
      <c r="F28" s="12">
        <f>$K$4/$K$3*('Ara islemler-Mo'!L28-$A28)</f>
        <v>99.540785844884169</v>
      </c>
      <c r="G28" s="12">
        <f>$K$4/$K$3*('Ara islemler-Mo'!N28-$A28)</f>
        <v>104.03804811517989</v>
      </c>
      <c r="H28" s="18">
        <f>$K$4/$K$3*('Ara islemler-Mo'!P28-$A28)</f>
        <v>104.68816105513741</v>
      </c>
      <c r="I28" s="21">
        <f>$D$5*$D$3/$D$6*($K$5-B$13*'Ara islemler-Mo'!$B28)</f>
        <v>3.3768375652173915E-2</v>
      </c>
      <c r="J28" s="12">
        <f>$D$5*$D$3/$D$6*($K$5-C$13*'Ara islemler-Mo'!$B28)</f>
        <v>3.2594011487956924E-2</v>
      </c>
      <c r="K28" s="12">
        <f>$D$5*$D$3/$D$6*($K$5-D$13*'Ara islemler-Mo'!$B28)</f>
        <v>3.1791180120713865E-2</v>
      </c>
      <c r="L28" s="12">
        <f>$D$5*$D$3/$D$6*($K$5-E$13*'Ara islemler-Mo'!$B28)</f>
        <v>3.0637900388460218E-2</v>
      </c>
      <c r="M28" s="12">
        <f>$D$5*$D$3/$D$6*($K$5-F$13*'Ara islemler-Mo'!$B28)</f>
        <v>2.8777919397340569E-2</v>
      </c>
      <c r="N28" s="12">
        <f>$D$5*$D$3/$D$6*($K$5-G$13*'Ara islemler-Mo'!$B28)</f>
        <v>2.6510577172604945E-2</v>
      </c>
      <c r="O28" s="18">
        <f>$D$5*$D$3/$D$6*($K$5-H$13*'Ara islemler-Mo'!$B28)</f>
        <v>2.4960552475192535E-2</v>
      </c>
      <c r="P28" s="21"/>
      <c r="Q28" s="12">
        <f t="shared" si="1"/>
        <v>1.7762779842437253</v>
      </c>
      <c r="R28" s="12">
        <f t="shared" si="2"/>
        <v>1.4518830407160728</v>
      </c>
      <c r="S28" s="12">
        <f t="shared" si="3"/>
        <v>1.2245476484217985</v>
      </c>
      <c r="T28" s="12">
        <f t="shared" si="4"/>
        <v>1.0407845281819275</v>
      </c>
      <c r="U28" s="12">
        <f t="shared" si="4"/>
        <v>0.91733821953021344</v>
      </c>
      <c r="V28" s="18">
        <f t="shared" si="4"/>
        <v>0.85833954866555062</v>
      </c>
      <c r="W28" s="21">
        <f>1-1/(W$13*'Ara islemler-Mo'!$B28)</f>
        <v>0.22175228065456321</v>
      </c>
      <c r="X28" s="12">
        <f>1-1/(X$13*'Ara islemler-Mo'!$B28)</f>
        <v>0.40100842862124375</v>
      </c>
      <c r="Y28" s="18">
        <f>1-1/(Y$13*'Ara islemler-Mo'!$B28)</f>
        <v>0.64100220373201366</v>
      </c>
      <c r="Z28" s="21">
        <f>2*$A28/('Ara islemler-Mo'!F28+$A28)</f>
        <v>0.32142121246570232</v>
      </c>
      <c r="AA28" s="12">
        <f>2*$A28/('Ara islemler-Mo'!G28+$A28)</f>
        <v>0.7077373599014799</v>
      </c>
      <c r="AB28" s="18">
        <f>2*$A28/('Ara islemler-Mo'!H28+$A28)</f>
        <v>0.28415022875057588</v>
      </c>
      <c r="AC28" s="21">
        <f t="shared" si="5"/>
        <v>7.1275886915024414E-2</v>
      </c>
      <c r="AD28" s="12">
        <f t="shared" si="6"/>
        <v>0.28380864657064009</v>
      </c>
      <c r="AE28" s="18">
        <f t="shared" si="7"/>
        <v>0.18214092282007494</v>
      </c>
    </row>
    <row r="29" spans="1:31">
      <c r="A29" s="85">
        <v>0.56000000000000005</v>
      </c>
      <c r="B29" s="103">
        <f>$K$4/$K$3*('Ara islemler-Mo'!D29-$A29)</f>
        <v>28.480726300632927</v>
      </c>
      <c r="C29" s="12">
        <f>$K$4/$K$3*('Ara islemler-Mo'!F29-$A29)</f>
        <v>66.140681473446023</v>
      </c>
      <c r="D29" s="12">
        <f>$K$4/$K$3*('Ara islemler-Mo'!H29-$A29)</f>
        <v>78.581162749777491</v>
      </c>
      <c r="E29" s="12">
        <f>$K$4/$K$3*('Ara islemler-Mo'!J29-$A29)</f>
        <v>89.55936002943541</v>
      </c>
      <c r="F29" s="12">
        <f>$K$4/$K$3*('Ara islemler-Mo'!L29-$A29)</f>
        <v>98.78222366600184</v>
      </c>
      <c r="G29" s="12">
        <f>$K$4/$K$3*('Ara islemler-Mo'!N29-$A29)</f>
        <v>103.08985011008154</v>
      </c>
      <c r="H29" s="18">
        <f>$K$4/$K$3*('Ara islemler-Mo'!P29-$A29)</f>
        <v>103.63992620776439</v>
      </c>
      <c r="I29" s="21">
        <f>$D$5*$D$3/$D$6*($K$5-B$13*'Ara islemler-Mo'!$B29)</f>
        <v>3.372442434782609E-2</v>
      </c>
      <c r="J29" s="12">
        <f>$D$5*$D$3/$D$6*($K$5-C$13*'Ara islemler-Mo'!$B29)</f>
        <v>3.2540434247836821E-2</v>
      </c>
      <c r="K29" s="12">
        <f>$D$5*$D$3/$D$6*($K$5-D$13*'Ara islemler-Mo'!$B29)</f>
        <v>3.1731022295616362E-2</v>
      </c>
      <c r="L29" s="12">
        <f>$D$5*$D$3/$D$6*($K$5-E$13*'Ara islemler-Mo'!$B29)</f>
        <v>3.0568289450803261E-2</v>
      </c>
      <c r="M29" s="12">
        <f>$D$5*$D$3/$D$6*($K$5-F$13*'Ara islemler-Mo'!$B29)</f>
        <v>2.8693062713854762E-2</v>
      </c>
      <c r="N29" s="12">
        <f>$D$5*$D$3/$D$6*($K$5-G$13*'Ara islemler-Mo'!$B29)</f>
        <v>2.6407135716785237E-2</v>
      </c>
      <c r="O29" s="18">
        <f>$D$5*$D$3/$D$6*($K$5-H$13*'Ara islemler-Mo'!$B29)</f>
        <v>2.4844405898902237E-2</v>
      </c>
      <c r="P29" s="21"/>
      <c r="Q29" s="12">
        <f t="shared" si="1"/>
        <v>1.7711574885910999</v>
      </c>
      <c r="R29" s="12">
        <f t="shared" si="2"/>
        <v>1.4536776533577362</v>
      </c>
      <c r="S29" s="12">
        <f t="shared" si="3"/>
        <v>1.2287475255151785</v>
      </c>
      <c r="T29" s="12">
        <f t="shared" si="4"/>
        <v>1.0456843542936813</v>
      </c>
      <c r="U29" s="12">
        <f t="shared" si="4"/>
        <v>0.9221634184055334</v>
      </c>
      <c r="V29" s="18">
        <f t="shared" si="4"/>
        <v>0.86298653915239365</v>
      </c>
      <c r="W29" s="21">
        <f>1-1/(W$13*'Ara islemler-Mo'!$B29)</f>
        <v>0.22807949788501414</v>
      </c>
      <c r="X29" s="12">
        <f>1-1/(X$13*'Ara islemler-Mo'!$B29)</f>
        <v>0.40587827879505489</v>
      </c>
      <c r="Y29" s="18">
        <f>1-1/(Y$13*'Ara islemler-Mo'!$B29)</f>
        <v>0.64392088500248512</v>
      </c>
      <c r="Z29" s="21">
        <f>2*$A29/('Ara islemler-Mo'!F29+$A29)</f>
        <v>0.33751635219112608</v>
      </c>
      <c r="AA29" s="12">
        <f>2*$A29/('Ara islemler-Mo'!G29+$A29)</f>
        <v>0.74218510407433713</v>
      </c>
      <c r="AB29" s="18">
        <f>2*$A29/('Ara islemler-Mo'!H29+$A29)</f>
        <v>0.30011928208400723</v>
      </c>
      <c r="AC29" s="21">
        <f t="shared" si="5"/>
        <v>7.6980560135733622E-2</v>
      </c>
      <c r="AD29" s="12">
        <f t="shared" si="6"/>
        <v>0.30123681258902063</v>
      </c>
      <c r="AE29" s="18">
        <f t="shared" si="7"/>
        <v>0.19325307372584441</v>
      </c>
    </row>
    <row r="30" spans="1:31">
      <c r="A30" s="85">
        <v>0.6</v>
      </c>
      <c r="B30" s="103">
        <f>$K$4/$K$3*('Ara islemler-Mo'!D30-$A30)</f>
        <v>30.304392000508756</v>
      </c>
      <c r="C30" s="12">
        <f>$K$4/$K$3*('Ara islemler-Mo'!F30-$A30)</f>
        <v>66.27271631128589</v>
      </c>
      <c r="D30" s="12">
        <f>$K$4/$K$3*('Ara islemler-Mo'!H30-$A30)</f>
        <v>78.376926194251993</v>
      </c>
      <c r="E30" s="12">
        <f>$K$4/$K$3*('Ara islemler-Mo'!J30-$A30)</f>
        <v>89.079602054255176</v>
      </c>
      <c r="F30" s="12">
        <f>$K$4/$K$3*('Ara islemler-Mo'!L30-$A30)</f>
        <v>98.043963417921887</v>
      </c>
      <c r="G30" s="12">
        <f>$K$4/$K$3*('Ara islemler-Mo'!N30-$A30)</f>
        <v>102.15143557249641</v>
      </c>
      <c r="H30" s="18">
        <f>$K$4/$K$3*('Ara islemler-Mo'!P30-$A30)</f>
        <v>102.59540596692783</v>
      </c>
      <c r="I30" s="21">
        <f>$D$5*$D$3/$D$6*($K$5-B$13*'Ara islemler-Mo'!$B30)</f>
        <v>3.3677217391304345E-2</v>
      </c>
      <c r="J30" s="12">
        <f>$D$5*$D$3/$D$6*($K$5-C$13*'Ara islemler-Mo'!$B30)</f>
        <v>3.2482888323263383E-2</v>
      </c>
      <c r="K30" s="12">
        <f>$D$5*$D$3/$D$6*($K$5-D$13*'Ara islemler-Mo'!$B30)</f>
        <v>3.1666408335326461E-2</v>
      </c>
      <c r="L30" s="12">
        <f>$D$5*$D$3/$D$6*($K$5-E$13*'Ara islemler-Mo'!$B30)</f>
        <v>3.0493522147393939E-2</v>
      </c>
      <c r="M30" s="12">
        <f>$D$5*$D$3/$D$6*($K$5-F$13*'Ara islemler-Mo'!$B30)</f>
        <v>2.8601920350110749E-2</v>
      </c>
      <c r="N30" s="12">
        <f>$D$5*$D$3/$D$6*($K$5-G$13*'Ara islemler-Mo'!$B30)</f>
        <v>2.6296031930904816E-2</v>
      </c>
      <c r="O30" s="18">
        <f>$D$5*$D$3/$D$6*($K$5-H$13*'Ara islemler-Mo'!$B30)</f>
        <v>2.4719655872516361E-2</v>
      </c>
      <c r="P30" s="21"/>
      <c r="Q30" s="12">
        <f t="shared" si="1"/>
        <v>1.7645028674316492</v>
      </c>
      <c r="R30" s="12">
        <f t="shared" si="2"/>
        <v>1.4544978419367476</v>
      </c>
      <c r="S30" s="12">
        <f t="shared" si="3"/>
        <v>1.2323436252415807</v>
      </c>
      <c r="T30" s="12">
        <f t="shared" si="4"/>
        <v>1.0502116568002484</v>
      </c>
      <c r="U30" s="12">
        <f t="shared" si="4"/>
        <v>0.92671937913269475</v>
      </c>
      <c r="V30" s="18">
        <f t="shared" si="4"/>
        <v>0.86739518502169144</v>
      </c>
      <c r="W30" s="21">
        <f>1-1/(W$13*'Ara islemler-Mo'!$B30)</f>
        <v>0.2347617947689945</v>
      </c>
      <c r="X30" s="12">
        <f>1-1/(X$13*'Ara islemler-Mo'!$B30)</f>
        <v>0.41102142205324688</v>
      </c>
      <c r="Y30" s="18">
        <f>1-1/(Y$13*'Ara islemler-Mo'!$B30)</f>
        <v>0.64700336092335919</v>
      </c>
      <c r="Z30" s="21">
        <f>2*$A30/('Ara islemler-Mo'!F30+$A30)</f>
        <v>0.35265632739204555</v>
      </c>
      <c r="AA30" s="12">
        <f>2*$A30/('Ara islemler-Mo'!G30+$A30)</f>
        <v>0.77488711862235282</v>
      </c>
      <c r="AB30" s="18">
        <f>2*$A30/('Ara islemler-Mo'!H30+$A30)</f>
        <v>0.31536943558939279</v>
      </c>
      <c r="AC30" s="21">
        <f t="shared" si="5"/>
        <v>8.2790232355198737E-2</v>
      </c>
      <c r="AD30" s="12">
        <f t="shared" si="6"/>
        <v>0.31849520542690246</v>
      </c>
      <c r="AE30" s="18">
        <f t="shared" si="7"/>
        <v>0.20404508475883998</v>
      </c>
    </row>
    <row r="31" spans="1:31">
      <c r="A31" s="85">
        <v>0.64</v>
      </c>
      <c r="B31" s="103">
        <f>$K$4/$K$3*('Ara islemler-Mo'!D31-$A31)</f>
        <v>32.087674800547184</v>
      </c>
      <c r="C31" s="12">
        <f>$K$4/$K$3*('Ara islemler-Mo'!F31-$A31)</f>
        <v>66.448107491569402</v>
      </c>
      <c r="D31" s="12">
        <f>$K$4/$K$3*('Ara islemler-Mo'!H31-$A31)</f>
        <v>78.210114579662772</v>
      </c>
      <c r="E31" s="12">
        <f>$K$4/$K$3*('Ara islemler-Mo'!J31-$A31)</f>
        <v>88.628645277273606</v>
      </c>
      <c r="F31" s="12">
        <f>$K$4/$K$3*('Ara islemler-Mo'!L31-$A31)</f>
        <v>97.323782669825093</v>
      </c>
      <c r="G31" s="12">
        <f>$K$4/$K$3*('Ara islemler-Mo'!N31-$A31)</f>
        <v>101.22116868984138</v>
      </c>
      <c r="H31" s="18">
        <f>$K$4/$K$3*('Ara islemler-Mo'!P31-$A31)</f>
        <v>101.55319014900844</v>
      </c>
      <c r="I31" s="21">
        <f>$D$5*$D$3/$D$6*($K$5-B$13*'Ara islemler-Mo'!$B31)</f>
        <v>3.3626754782608695E-2</v>
      </c>
      <c r="J31" s="12">
        <f>$D$5*$D$3/$D$6*($K$5-C$13*'Ara islemler-Mo'!$B31)</f>
        <v>3.2421373714236611E-2</v>
      </c>
      <c r="K31" s="12">
        <f>$D$5*$D$3/$D$6*($K$5-D$13*'Ara islemler-Mo'!$B31)</f>
        <v>3.159733823984414E-2</v>
      </c>
      <c r="L31" s="12">
        <f>$D$5*$D$3/$D$6*($K$5-E$13*'Ara islemler-Mo'!$B31)</f>
        <v>3.0413598478232256E-2</v>
      </c>
      <c r="M31" s="12">
        <f>$D$5*$D$3/$D$6*($K$5-F$13*'Ara islemler-Mo'!$B31)</f>
        <v>2.850449230610853E-2</v>
      </c>
      <c r="N31" s="12">
        <f>$D$5*$D$3/$D$6*($K$5-G$13*'Ara islemler-Mo'!$B31)</f>
        <v>2.6177265814963678E-2</v>
      </c>
      <c r="O31" s="18">
        <f>$D$5*$D$3/$D$6*($K$5-H$13*'Ara islemler-Mo'!$B31)</f>
        <v>2.4586302396034911E-2</v>
      </c>
      <c r="P31" s="21"/>
      <c r="Q31" s="12">
        <f t="shared" si="1"/>
        <v>1.7565127101032976</v>
      </c>
      <c r="R31" s="12">
        <f t="shared" si="2"/>
        <v>1.4544208031759844</v>
      </c>
      <c r="S31" s="12">
        <f t="shared" si="3"/>
        <v>1.2353675742092334</v>
      </c>
      <c r="T31" s="12">
        <f t="shared" si="4"/>
        <v>1.0543792019482048</v>
      </c>
      <c r="U31" s="12">
        <f t="shared" si="4"/>
        <v>0.9310123381664438</v>
      </c>
      <c r="V31" s="18">
        <f t="shared" si="4"/>
        <v>0.87156975074691823</v>
      </c>
      <c r="W31" s="21">
        <f>1-1/(W$13*'Ara islemler-Mo'!$B31)</f>
        <v>0.24177817582849204</v>
      </c>
      <c r="X31" s="12">
        <f>1-1/(X$13*'Ara islemler-Mo'!$B31)</f>
        <v>0.41642169886967673</v>
      </c>
      <c r="Y31" s="18">
        <f>1-1/(Y$13*'Ara islemler-Mo'!$B31)</f>
        <v>0.65023994649312433</v>
      </c>
      <c r="Z31" s="21">
        <f>2*$A31/('Ara islemler-Mo'!F31+$A31)</f>
        <v>0.36691190240743365</v>
      </c>
      <c r="AA31" s="12">
        <f>2*$A31/('Ara islemler-Mo'!G31+$A31)</f>
        <v>0.8059757394794228</v>
      </c>
      <c r="AB31" s="18">
        <f>2*$A31/('Ara islemler-Mo'!H31+$A31)</f>
        <v>0.32993799877402602</v>
      </c>
      <c r="AC31" s="21">
        <f t="shared" si="5"/>
        <v>8.8711290453830999E-2</v>
      </c>
      <c r="AD31" s="12">
        <f t="shared" si="6"/>
        <v>0.33562578668176524</v>
      </c>
      <c r="AE31" s="18">
        <f t="shared" si="7"/>
        <v>0.2145388666688712</v>
      </c>
    </row>
    <row r="32" spans="1:31">
      <c r="A32" s="85">
        <v>0.68</v>
      </c>
      <c r="B32" s="103">
        <f>$K$4/$K$3*('Ara islemler-Mo'!D32-$A32)</f>
        <v>33.828862672513544</v>
      </c>
      <c r="C32" s="12">
        <f>$K$4/$K$3*('Ara islemler-Mo'!F32-$A32)</f>
        <v>66.660514284311944</v>
      </c>
      <c r="D32" s="12">
        <f>$K$4/$K$3*('Ara islemler-Mo'!H32-$A32)</f>
        <v>78.076174768138216</v>
      </c>
      <c r="E32" s="12">
        <f>$K$4/$K$3*('Ara islemler-Mo'!J32-$A32)</f>
        <v>88.203248854988175</v>
      </c>
      <c r="F32" s="12">
        <f>$K$4/$K$3*('Ara islemler-Mo'!L32-$A32)</f>
        <v>96.619445622822198</v>
      </c>
      <c r="G32" s="12">
        <f>$K$4/$K$3*('Ara islemler-Mo'!N32-$A32)</f>
        <v>100.29739398373385</v>
      </c>
      <c r="H32" s="18">
        <f>$K$4/$K$3*('Ara islemler-Mo'!P32-$A32)</f>
        <v>100.51184692532574</v>
      </c>
      <c r="I32" s="21">
        <f>$D$5*$D$3/$D$6*($K$5-B$13*'Ara islemler-Mo'!$B32)</f>
        <v>3.3573036521739132E-2</v>
      </c>
      <c r="J32" s="12">
        <f>$D$5*$D$3/$D$6*($K$5-C$13*'Ara islemler-Mo'!$B32)</f>
        <v>3.235589042075649E-2</v>
      </c>
      <c r="K32" s="12">
        <f>$D$5*$D$3/$D$6*($K$5-D$13*'Ara islemler-Mo'!$B32)</f>
        <v>3.1523812009169427E-2</v>
      </c>
      <c r="L32" s="12">
        <f>$D$5*$D$3/$D$6*($K$5-E$13*'Ara islemler-Mo'!$B32)</f>
        <v>3.0328518443318193E-2</v>
      </c>
      <c r="M32" s="12">
        <f>$D$5*$D$3/$D$6*($K$5-F$13*'Ara islemler-Mo'!$B32)</f>
        <v>2.8400778581848102E-2</v>
      </c>
      <c r="N32" s="12">
        <f>$D$5*$D$3/$D$6*($K$5-G$13*'Ara islemler-Mo'!$B32)</f>
        <v>2.6050837368961816E-2</v>
      </c>
      <c r="O32" s="18">
        <f>$D$5*$D$3/$D$6*($K$5-H$13*'Ara islemler-Mo'!$B32)</f>
        <v>2.4444345469457888E-2</v>
      </c>
      <c r="P32" s="21"/>
      <c r="Q32" s="12">
        <f t="shared" si="1"/>
        <v>1.7473793409082108</v>
      </c>
      <c r="R32" s="12">
        <f t="shared" si="2"/>
        <v>1.4535256570910011</v>
      </c>
      <c r="S32" s="12">
        <f t="shared" si="3"/>
        <v>1.2378531155405492</v>
      </c>
      <c r="T32" s="12">
        <f t="shared" si="4"/>
        <v>1.0582010922913296</v>
      </c>
      <c r="U32" s="12">
        <f t="shared" si="4"/>
        <v>0.93504936472698563</v>
      </c>
      <c r="V32" s="18">
        <f t="shared" si="4"/>
        <v>0.8755151395777937</v>
      </c>
      <c r="W32" s="21">
        <f>1-1/(W$13*'Ara islemler-Mo'!$B32)</f>
        <v>0.24910720927830443</v>
      </c>
      <c r="X32" s="12">
        <f>1-1/(X$13*'Ara islemler-Mo'!$B32)</f>
        <v>0.42206261390696465</v>
      </c>
      <c r="Y32" s="18">
        <f>1-1/(Y$13*'Ara islemler-Mo'!$B32)</f>
        <v>0.65362075544617837</v>
      </c>
      <c r="Z32" s="21">
        <f>2*$A32/('Ara islemler-Mo'!F32+$A32)</f>
        <v>0.38035194290788277</v>
      </c>
      <c r="AA32" s="12">
        <f>2*$A32/('Ara islemler-Mo'!G32+$A32)</f>
        <v>0.83557026084077457</v>
      </c>
      <c r="AB32" s="18">
        <f>2*$A32/('Ara islemler-Mo'!H32+$A32)</f>
        <v>0.3438628752684546</v>
      </c>
      <c r="AC32" s="21">
        <f t="shared" si="5"/>
        <v>9.4748411041363653E-2</v>
      </c>
      <c r="AD32" s="12">
        <f t="shared" si="6"/>
        <v>0.35266296839338157</v>
      </c>
      <c r="AE32" s="18">
        <f t="shared" si="7"/>
        <v>0.22475591230286229</v>
      </c>
    </row>
    <row r="33" spans="1:31">
      <c r="A33" s="85">
        <v>0.72</v>
      </c>
      <c r="B33" s="103">
        <f>$K$4/$K$3*('Ara islemler-Mo'!D33-$A33)</f>
        <v>35.526397208653805</v>
      </c>
      <c r="C33" s="12">
        <f>$K$4/$K$3*('Ara islemler-Mo'!F33-$A33)</f>
        <v>66.903891784338995</v>
      </c>
      <c r="D33" s="12">
        <f>$K$4/$K$3*('Ara islemler-Mo'!H33-$A33)</f>
        <v>77.970667875123198</v>
      </c>
      <c r="E33" s="12">
        <f>$K$4/$K$3*('Ara islemler-Mo'!J33-$A33)</f>
        <v>87.800208780737449</v>
      </c>
      <c r="F33" s="12">
        <f>$K$4/$K$3*('Ara islemler-Mo'!L33-$A33)</f>
        <v>95.928720056943234</v>
      </c>
      <c r="G33" s="12">
        <f>$K$4/$K$3*('Ara islemler-Mo'!N33-$A33)</f>
        <v>99.378448249648329</v>
      </c>
      <c r="H33" s="18">
        <f>$K$4/$K$3*('Ara islemler-Mo'!P33-$A33)</f>
        <v>99.469932690981793</v>
      </c>
      <c r="I33" s="21">
        <f>$D$5*$D$3/$D$6*($K$5-B$13*'Ara islemler-Mo'!$B33)</f>
        <v>3.3516062608695656E-2</v>
      </c>
      <c r="J33" s="12">
        <f>$D$5*$D$3/$D$6*($K$5-C$13*'Ara islemler-Mo'!$B33)</f>
        <v>3.2286438442823036E-2</v>
      </c>
      <c r="K33" s="12">
        <f>$D$5*$D$3/$D$6*($K$5-D$13*'Ara islemler-Mo'!$B33)</f>
        <v>3.1445829643302295E-2</v>
      </c>
      <c r="L33" s="12">
        <f>$D$5*$D$3/$D$6*($K$5-E$13*'Ara islemler-Mo'!$B33)</f>
        <v>3.0238282042651773E-2</v>
      </c>
      <c r="M33" s="12">
        <f>$D$5*$D$3/$D$6*($K$5-F$13*'Ara islemler-Mo'!$B33)</f>
        <v>2.8290779177329469E-2</v>
      </c>
      <c r="N33" s="12">
        <f>$D$5*$D$3/$D$6*($K$5-G$13*'Ara islemler-Mo'!$B33)</f>
        <v>2.5916746592899241E-2</v>
      </c>
      <c r="O33" s="18">
        <f>$D$5*$D$3/$D$6*($K$5-H$13*'Ara islemler-Mo'!$B33)</f>
        <v>2.4293785092785274E-2</v>
      </c>
      <c r="P33" s="21"/>
      <c r="Q33" s="12">
        <f t="shared" si="1"/>
        <v>1.7372857586346055</v>
      </c>
      <c r="R33" s="12">
        <f t="shared" si="2"/>
        <v>1.451891971698843</v>
      </c>
      <c r="S33" s="12">
        <f t="shared" si="3"/>
        <v>1.2398354954416553</v>
      </c>
      <c r="T33" s="12">
        <f t="shared" si="4"/>
        <v>1.0616925252200788</v>
      </c>
      <c r="U33" s="12">
        <f t="shared" si="4"/>
        <v>0.93883824287593898</v>
      </c>
      <c r="V33" s="18">
        <f t="shared" si="4"/>
        <v>0.87923681024020772</v>
      </c>
      <c r="W33" s="21">
        <f>1-1/(W$13*'Ara islemler-Mo'!$B33)</f>
        <v>0.25672717091218644</v>
      </c>
      <c r="X33" s="12">
        <f>1-1/(X$13*'Ara islemler-Mo'!$B33)</f>
        <v>0.42792744676090966</v>
      </c>
      <c r="Y33" s="18">
        <f>1-1/(Y$13*'Ara islemler-Mo'!$B33)</f>
        <v>0.657135766626052</v>
      </c>
      <c r="Z33" s="21">
        <f>2*$A33/('Ara islemler-Mo'!F33+$A33)</f>
        <v>0.39304259765931709</v>
      </c>
      <c r="AA33" s="12">
        <f>2*$A33/('Ara islemler-Mo'!G33+$A33)</f>
        <v>0.86377850312350213</v>
      </c>
      <c r="AB33" s="18">
        <f>2*$A33/('Ara islemler-Mo'!H33+$A33)</f>
        <v>0.35718200033002379</v>
      </c>
      <c r="AC33" s="21">
        <f t="shared" si="5"/>
        <v>0.10090471414505323</v>
      </c>
      <c r="AD33" s="12">
        <f t="shared" si="6"/>
        <v>0.3696345294086007</v>
      </c>
      <c r="AE33" s="18">
        <f t="shared" si="7"/>
        <v>0.23471706761189695</v>
      </c>
    </row>
    <row r="34" spans="1:31">
      <c r="A34" s="85">
        <v>0.76</v>
      </c>
      <c r="B34" s="103">
        <f>$K$4/$K$3*('Ara islemler-Mo'!D34-$A34)</f>
        <v>37.178873784188106</v>
      </c>
      <c r="C34" s="12">
        <f>$K$4/$K$3*('Ara islemler-Mo'!F34-$A34)</f>
        <v>67.172517345800699</v>
      </c>
      <c r="D34" s="12">
        <f>$K$4/$K$3*('Ara islemler-Mo'!H34-$A34)</f>
        <v>77.889298042645038</v>
      </c>
      <c r="E34" s="12">
        <f>$K$4/$K$3*('Ara islemler-Mo'!J34-$A34)</f>
        <v>87.416380374646977</v>
      </c>
      <c r="F34" s="12">
        <f>$K$4/$K$3*('Ara islemler-Mo'!L34-$A34)</f>
        <v>95.249392924833458</v>
      </c>
      <c r="G34" s="12">
        <f>$K$4/$K$3*('Ara islemler-Mo'!N34-$A34)</f>
        <v>98.462671712009453</v>
      </c>
      <c r="H34" s="18">
        <f>$K$4/$K$3*('Ara islemler-Mo'!P34-$A34)</f>
        <v>98.426001328504967</v>
      </c>
      <c r="I34" s="21">
        <f>$D$5*$D$3/$D$6*($K$5-B$13*'Ara islemler-Mo'!$B34)</f>
        <v>3.345583304347826E-2</v>
      </c>
      <c r="J34" s="12">
        <f>$D$5*$D$3/$D$6*($K$5-C$13*'Ara islemler-Mo'!$B34)</f>
        <v>3.2213017780436233E-2</v>
      </c>
      <c r="K34" s="12">
        <f>$D$5*$D$3/$D$6*($K$5-D$13*'Ara islemler-Mo'!$B34)</f>
        <v>3.1363391142242764E-2</v>
      </c>
      <c r="L34" s="12">
        <f>$D$5*$D$3/$D$6*($K$5-E$13*'Ara islemler-Mo'!$B34)</f>
        <v>3.0142889276232984E-2</v>
      </c>
      <c r="M34" s="12">
        <f>$D$5*$D$3/$D$6*($K$5-F$13*'Ara islemler-Mo'!$B34)</f>
        <v>2.8174494092552623E-2</v>
      </c>
      <c r="N34" s="12">
        <f>$D$5*$D$3/$D$6*($K$5-G$13*'Ara islemler-Mo'!$B34)</f>
        <v>2.5774993486775945E-2</v>
      </c>
      <c r="O34" s="18">
        <f>$D$5*$D$3/$D$6*($K$5-H$13*'Ara islemler-Mo'!$B34)</f>
        <v>2.4134621266017092E-2</v>
      </c>
      <c r="P34" s="21"/>
      <c r="Q34" s="12">
        <f t="shared" si="1"/>
        <v>1.7264034249688593</v>
      </c>
      <c r="R34" s="12">
        <f t="shared" si="2"/>
        <v>1.4495984807855857</v>
      </c>
      <c r="S34" s="12">
        <f t="shared" si="3"/>
        <v>1.2413508878927539</v>
      </c>
      <c r="T34" s="12">
        <f t="shared" si="4"/>
        <v>1.0648695557905761</v>
      </c>
      <c r="U34" s="12">
        <f t="shared" si="4"/>
        <v>0.94238735288223796</v>
      </c>
      <c r="V34" s="18">
        <f t="shared" si="4"/>
        <v>0.88274069234690156</v>
      </c>
      <c r="W34" s="21">
        <f>1-1/(W$13*'Ara islemler-Mo'!$B34)</f>
        <v>0.2646161825806459</v>
      </c>
      <c r="X34" s="12">
        <f>1-1/(X$13*'Ara islemler-Mo'!$B34)</f>
        <v>0.43399935854227689</v>
      </c>
      <c r="Y34" s="18">
        <f>1-1/(Y$13*'Ara islemler-Mo'!$B34)</f>
        <v>0.66077488786381333</v>
      </c>
      <c r="Z34" s="21">
        <f>2*$A34/('Ara islemler-Mo'!F34+$A34)</f>
        <v>0.40504672308203565</v>
      </c>
      <c r="AA34" s="12">
        <f>2*$A34/('Ara islemler-Mo'!G34+$A34)</f>
        <v>0.89069816002653823</v>
      </c>
      <c r="AB34" s="18">
        <f>2*$A34/('Ara islemler-Mo'!H34+$A34)</f>
        <v>0.36993286893120148</v>
      </c>
      <c r="AC34" s="21">
        <f t="shared" si="5"/>
        <v>0.10718191762876826</v>
      </c>
      <c r="AD34" s="12">
        <f t="shared" si="6"/>
        <v>0.38656243010630387</v>
      </c>
      <c r="AE34" s="18">
        <f t="shared" si="7"/>
        <v>0.24444234998515341</v>
      </c>
    </row>
    <row r="35" spans="1:31">
      <c r="A35" s="85">
        <v>0.8</v>
      </c>
      <c r="B35" s="103">
        <f>$K$4/$K$3*('Ara islemler-Mo'!D35-$A35)</f>
        <v>38.785040661269583</v>
      </c>
      <c r="C35" s="12">
        <f>$K$4/$K$3*('Ara islemler-Mo'!F35-$A35)</f>
        <v>67.461007848641728</v>
      </c>
      <c r="D35" s="12">
        <f>$K$4/$K$3*('Ara islemler-Mo'!H35-$A35)</f>
        <v>77.827935894311096</v>
      </c>
      <c r="E35" s="12">
        <f>$K$4/$K$3*('Ara islemler-Mo'!J35-$A35)</f>
        <v>87.04869792584708</v>
      </c>
      <c r="F35" s="12">
        <f>$K$4/$K$3*('Ara islemler-Mo'!L35-$A35)</f>
        <v>94.579284478442119</v>
      </c>
      <c r="G35" s="12">
        <f>$K$4/$K$3*('Ara islemler-Mo'!N35-$A35)</f>
        <v>97.548418299230207</v>
      </c>
      <c r="H35" s="18">
        <f>$K$4/$K$3*('Ara islemler-Mo'!P35-$A35)</f>
        <v>97.378612782990729</v>
      </c>
      <c r="I35" s="21">
        <f>$D$5*$D$3/$D$6*($K$5-B$13*'Ara islemler-Mo'!$B35)</f>
        <v>3.3392347826086959E-2</v>
      </c>
      <c r="J35" s="12">
        <f>$D$5*$D$3/$D$6*($K$5-C$13*'Ara islemler-Mo'!$B35)</f>
        <v>3.2135628433596096E-2</v>
      </c>
      <c r="K35" s="12">
        <f>$D$5*$D$3/$D$6*($K$5-D$13*'Ara islemler-Mo'!$B35)</f>
        <v>3.127649650599082E-2</v>
      </c>
      <c r="L35" s="12">
        <f>$D$5*$D$3/$D$6*($K$5-E$13*'Ara islemler-Mo'!$B35)</f>
        <v>3.0042340144061826E-2</v>
      </c>
      <c r="M35" s="12">
        <f>$D$5*$D$3/$D$6*($K$5-F$13*'Ara islemler-Mo'!$B35)</f>
        <v>2.8051923327517575E-2</v>
      </c>
      <c r="N35" s="12">
        <f>$D$5*$D$3/$D$6*($K$5-G$13*'Ara islemler-Mo'!$B35)</f>
        <v>2.5625578050591933E-2</v>
      </c>
      <c r="O35" s="18">
        <f>$D$5*$D$3/$D$6*($K$5-H$13*'Ara islemler-Mo'!$B35)</f>
        <v>2.3966853989153335E-2</v>
      </c>
      <c r="P35" s="21"/>
      <c r="Q35" s="12">
        <f t="shared" si="1"/>
        <v>1.7148908095252424</v>
      </c>
      <c r="R35" s="12">
        <f t="shared" si="2"/>
        <v>1.4467220044801061</v>
      </c>
      <c r="S35" s="12">
        <f t="shared" si="3"/>
        <v>1.2424358674583831</v>
      </c>
      <c r="T35" s="12">
        <f t="shared" si="4"/>
        <v>1.0677488684330412</v>
      </c>
      <c r="U35" s="12">
        <f t="shared" si="4"/>
        <v>0.94570555412951229</v>
      </c>
      <c r="V35" s="18">
        <f t="shared" si="4"/>
        <v>0.88603310208607522</v>
      </c>
      <c r="W35" s="21">
        <f>1-1/(W$13*'Ara islemler-Mo'!$B35)</f>
        <v>0.27275234396485992</v>
      </c>
      <c r="X35" s="12">
        <f>1-1/(X$13*'Ara islemler-Mo'!$B35)</f>
        <v>0.44026149329883035</v>
      </c>
      <c r="Y35" s="18">
        <f>1-1/(Y$13*'Ara islemler-Mo'!$B35)</f>
        <v>0.66452801676404349</v>
      </c>
      <c r="Z35" s="21">
        <f>2*$A35/('Ara islemler-Mo'!F35+$A35)</f>
        <v>0.41642351161827967</v>
      </c>
      <c r="AA35" s="12">
        <f>2*$A35/('Ara islemler-Mo'!G35+$A35)</f>
        <v>0.91641796016533306</v>
      </c>
      <c r="AB35" s="18">
        <f>2*$A35/('Ara islemler-Mo'!H35+$A35)</f>
        <v>0.3821521504923896</v>
      </c>
      <c r="AC35" s="21">
        <f t="shared" si="5"/>
        <v>0.11358048887596386</v>
      </c>
      <c r="AD35" s="12">
        <f t="shared" si="6"/>
        <v>0.40346353962825754</v>
      </c>
      <c r="AE35" s="18">
        <f t="shared" si="7"/>
        <v>0.25395081066882197</v>
      </c>
    </row>
    <row r="36" spans="1:31">
      <c r="A36" s="85">
        <v>0.84</v>
      </c>
      <c r="B36" s="103">
        <f>$K$4/$K$3*('Ara islemler-Mo'!D36-$A36)</f>
        <v>40.343797110943328</v>
      </c>
      <c r="C36" s="12">
        <f>$K$4/$K$3*('Ara islemler-Mo'!F36-$A36)</f>
        <v>67.764329184032889</v>
      </c>
      <c r="D36" s="12">
        <f>$K$4/$K$3*('Ara islemler-Mo'!H36-$A36)</f>
        <v>77.782637000541357</v>
      </c>
      <c r="E36" s="12">
        <f>$K$4/$K$3*('Ara islemler-Mo'!J36-$A36)</f>
        <v>86.694191488811327</v>
      </c>
      <c r="F36" s="12">
        <f>$K$4/$K$3*('Ara islemler-Mo'!L36-$A36)</f>
        <v>93.916260857693032</v>
      </c>
      <c r="G36" s="12">
        <f>$K$4/$K$3*('Ara islemler-Mo'!N36-$A36)</f>
        <v>96.634064969167056</v>
      </c>
      <c r="H36" s="18">
        <f>$K$4/$K$3*('Ara islemler-Mo'!P36-$A36)</f>
        <v>96.326340885605902</v>
      </c>
      <c r="I36" s="21">
        <f>$D$5*$D$3/$D$6*($K$5-B$13*'Ara islemler-Mo'!$B36)</f>
        <v>3.3325606956521737E-2</v>
      </c>
      <c r="J36" s="12">
        <f>$D$5*$D$3/$D$6*($K$5-C$13*'Ara islemler-Mo'!$B36)</f>
        <v>3.2054270402302618E-2</v>
      </c>
      <c r="K36" s="12">
        <f>$D$5*$D$3/$D$6*($K$5-D$13*'Ara islemler-Mo'!$B36)</f>
        <v>3.118514573454647E-2</v>
      </c>
      <c r="L36" s="12">
        <f>$D$5*$D$3/$D$6*($K$5-E$13*'Ara islemler-Mo'!$B36)</f>
        <v>2.9936634646138306E-2</v>
      </c>
      <c r="M36" s="12">
        <f>$D$5*$D$3/$D$6*($K$5-F$13*'Ara islemler-Mo'!$B36)</f>
        <v>2.7923066882224318E-2</v>
      </c>
      <c r="N36" s="12">
        <f>$D$5*$D$3/$D$6*($K$5-G$13*'Ara islemler-Mo'!$B36)</f>
        <v>2.5468500284347193E-2</v>
      </c>
      <c r="O36" s="18">
        <f>$D$5*$D$3/$D$6*($K$5-H$13*'Ara islemler-Mo'!$B36)</f>
        <v>2.3790483262193993E-2</v>
      </c>
      <c r="P36" s="21"/>
      <c r="Q36" s="12">
        <f t="shared" si="1"/>
        <v>1.7028925813594522</v>
      </c>
      <c r="R36" s="12">
        <f t="shared" si="2"/>
        <v>1.4433365719342472</v>
      </c>
      <c r="S36" s="12">
        <f t="shared" si="3"/>
        <v>1.2431269370567559</v>
      </c>
      <c r="T36" s="12">
        <f t="shared" si="4"/>
        <v>1.0703475613059752</v>
      </c>
      <c r="U36" s="12">
        <f t="shared" si="4"/>
        <v>0.94880207153558394</v>
      </c>
      <c r="V36" s="18">
        <f t="shared" si="4"/>
        <v>0.88912065958789543</v>
      </c>
      <c r="W36" s="21">
        <f>1-1/(W$13*'Ara islemler-Mo'!$B36)</f>
        <v>0.28111385655528076</v>
      </c>
      <c r="X36" s="12">
        <f>1-1/(X$13*'Ara islemler-Mo'!$B36)</f>
        <v>0.4466970734375707</v>
      </c>
      <c r="Y36" s="18">
        <f>1-1/(Y$13*'Ara islemler-Mo'!$B36)</f>
        <v>0.66838509789491107</v>
      </c>
      <c r="Z36" s="21">
        <f>2*$A36/('Ara islemler-Mo'!F36+$A36)</f>
        <v>0.42722828608699864</v>
      </c>
      <c r="AA36" s="12">
        <f>2*$A36/('Ara islemler-Mo'!G36+$A36)</f>
        <v>0.9410186723915468</v>
      </c>
      <c r="AB36" s="18">
        <f>2*$A36/('Ara islemler-Mo'!H36+$A36)</f>
        <v>0.39387538390227572</v>
      </c>
      <c r="AC36" s="21">
        <f t="shared" si="5"/>
        <v>0.12009979113141898</v>
      </c>
      <c r="AD36" s="12">
        <f t="shared" si="6"/>
        <v>0.42035028700741206</v>
      </c>
      <c r="AE36" s="18">
        <f t="shared" si="7"/>
        <v>0.26326043702791824</v>
      </c>
    </row>
    <row r="37" spans="1:31">
      <c r="A37" s="85">
        <v>0.88</v>
      </c>
      <c r="B37" s="103">
        <f>$K$4/$K$3*('Ara islemler-Mo'!D37-$A37)</f>
        <v>41.854190636997131</v>
      </c>
      <c r="C37" s="12">
        <f>$K$4/$K$3*('Ara islemler-Mo'!F37-$A37)</f>
        <v>68.077799275429996</v>
      </c>
      <c r="D37" s="12">
        <f>$K$4/$K$3*('Ara islemler-Mo'!H37-$A37)</f>
        <v>77.749655756579301</v>
      </c>
      <c r="E37" s="12">
        <f>$K$4/$K$3*('Ara islemler-Mo'!J37-$A37)</f>
        <v>86.350000900008737</v>
      </c>
      <c r="F37" s="12">
        <f>$K$4/$K$3*('Ara islemler-Mo'!L37-$A37)</f>
        <v>93.258245109135004</v>
      </c>
      <c r="G37" s="12">
        <f>$K$4/$K$3*('Ara islemler-Mo'!N37-$A37)</f>
        <v>95.718020040141866</v>
      </c>
      <c r="H37" s="18">
        <f>$K$4/$K$3*('Ara islemler-Mo'!P37-$A37)</f>
        <v>95.267780381766087</v>
      </c>
      <c r="I37" s="21">
        <f>$D$5*$D$3/$D$6*($K$5-B$13*'Ara islemler-Mo'!$B37)</f>
        <v>3.3255610434782611E-2</v>
      </c>
      <c r="J37" s="12">
        <f>$D$5*$D$3/$D$6*($K$5-C$13*'Ara islemler-Mo'!$B37)</f>
        <v>3.1968943686555791E-2</v>
      </c>
      <c r="K37" s="12">
        <f>$D$5*$D$3/$D$6*($K$5-D$13*'Ara islemler-Mo'!$B37)</f>
        <v>3.1089338827909714E-2</v>
      </c>
      <c r="L37" s="12">
        <f>$D$5*$D$3/$D$6*($K$5-E$13*'Ara islemler-Mo'!$B37)</f>
        <v>2.9825772782462411E-2</v>
      </c>
      <c r="M37" s="12">
        <f>$D$5*$D$3/$D$6*($K$5-F$13*'Ara islemler-Mo'!$B37)</f>
        <v>2.7787924756672851E-2</v>
      </c>
      <c r="N37" s="12">
        <f>$D$5*$D$3/$D$6*($K$5-G$13*'Ara islemler-Mo'!$B37)</f>
        <v>2.5303760188041747E-2</v>
      </c>
      <c r="O37" s="18">
        <f>$D$5*$D$3/$D$6*($K$5-H$13*'Ara islemler-Mo'!$B37)</f>
        <v>2.360550908513908E-2</v>
      </c>
      <c r="P37" s="21"/>
      <c r="Q37" s="12">
        <f t="shared" si="1"/>
        <v>1.690539331419566</v>
      </c>
      <c r="R37" s="12">
        <f t="shared" si="2"/>
        <v>1.4395127372767047</v>
      </c>
      <c r="S37" s="12">
        <f t="shared" si="3"/>
        <v>1.2434601146235056</v>
      </c>
      <c r="T37" s="12">
        <f t="shared" si="4"/>
        <v>1.0726829462312422</v>
      </c>
      <c r="U37" s="12">
        <f t="shared" si="4"/>
        <v>0.95168638714787279</v>
      </c>
      <c r="V37" s="18">
        <f t="shared" si="4"/>
        <v>0.89201020918049567</v>
      </c>
      <c r="W37" s="21">
        <f>1-1/(W$13*'Ara islemler-Mo'!$B37)</f>
        <v>0.28967913895154651</v>
      </c>
      <c r="X37" s="12">
        <f>1-1/(X$13*'Ara islemler-Mo'!$B37)</f>
        <v>0.45328948846726991</v>
      </c>
      <c r="Y37" s="18">
        <f>1-1/(Y$13*'Ara islemler-Mo'!$B37)</f>
        <v>0.6723361759748554</v>
      </c>
      <c r="Z37" s="21">
        <f>2*$A37/('Ara islemler-Mo'!F37+$A37)</f>
        <v>0.43751242529300566</v>
      </c>
      <c r="AA37" s="12">
        <f>2*$A37/('Ara islemler-Mo'!G37+$A37)</f>
        <v>0.96457397879967477</v>
      </c>
      <c r="AB37" s="18">
        <f>2*$A37/('Ara islemler-Mo'!H37+$A37)</f>
        <v>0.40513674496218194</v>
      </c>
      <c r="AC37" s="21">
        <f t="shared" si="5"/>
        <v>0.1267382226394807</v>
      </c>
      <c r="AD37" s="12">
        <f t="shared" si="6"/>
        <v>0.43723124543894382</v>
      </c>
      <c r="AE37" s="18">
        <f t="shared" si="7"/>
        <v>0.27238808985477364</v>
      </c>
    </row>
    <row r="38" spans="1:31">
      <c r="A38" s="85">
        <v>0.92</v>
      </c>
      <c r="B38" s="103">
        <f>$K$4/$K$3*('Ara islemler-Mo'!D38-$A38)</f>
        <v>43.315413390868343</v>
      </c>
      <c r="C38" s="12">
        <f>$K$4/$K$3*('Ara islemler-Mo'!F38-$A38)</f>
        <v>68.397085841618591</v>
      </c>
      <c r="D38" s="12">
        <f>$K$4/$K$3*('Ara islemler-Mo'!H38-$A38)</f>
        <v>77.725455120001399</v>
      </c>
      <c r="E38" s="12">
        <f>$K$4/$K$3*('Ara islemler-Mo'!J38-$A38)</f>
        <v>86.013387132780039</v>
      </c>
      <c r="F38" s="12">
        <f>$K$4/$K$3*('Ara islemler-Mo'!L38-$A38)</f>
        <v>92.603226637166472</v>
      </c>
      <c r="G38" s="12">
        <f>$K$4/$K$3*('Ara islemler-Mo'!N38-$A38)</f>
        <v>94.798730505500131</v>
      </c>
      <c r="H38" s="18">
        <f>$K$4/$K$3*('Ara islemler-Mo'!P38-$A38)</f>
        <v>94.20155313853823</v>
      </c>
      <c r="I38" s="21">
        <f>$D$5*$D$3/$D$6*($K$5-B$13*'Ara islemler-Mo'!$B38)</f>
        <v>3.3182358260869564E-2</v>
      </c>
      <c r="J38" s="12">
        <f>$D$5*$D$3/$D$6*($K$5-C$13*'Ara islemler-Mo'!$B38)</f>
        <v>3.187964828635563E-2</v>
      </c>
      <c r="K38" s="12">
        <f>$D$5*$D$3/$D$6*($K$5-D$13*'Ara islemler-Mo'!$B38)</f>
        <v>3.0989075786080546E-2</v>
      </c>
      <c r="L38" s="12">
        <f>$D$5*$D$3/$D$6*($K$5-E$13*'Ara islemler-Mo'!$B38)</f>
        <v>2.9709754553034155E-2</v>
      </c>
      <c r="M38" s="12">
        <f>$D$5*$D$3/$D$6*($K$5-F$13*'Ara islemler-Mo'!$B38)</f>
        <v>2.7646496950863176E-2</v>
      </c>
      <c r="N38" s="12">
        <f>$D$5*$D$3/$D$6*($K$5-G$13*'Ara islemler-Mo'!$B38)</f>
        <v>2.5131357761675566E-2</v>
      </c>
      <c r="O38" s="18">
        <f>$D$5*$D$3/$D$6*($K$5-H$13*'Ara islemler-Mo'!$B38)</f>
        <v>2.3411931457988585E-2</v>
      </c>
      <c r="P38" s="21"/>
      <c r="Q38" s="12">
        <f t="shared" si="1"/>
        <v>1.6779477139806218</v>
      </c>
      <c r="R38" s="12">
        <f t="shared" si="2"/>
        <v>1.4353170741509316</v>
      </c>
      <c r="S38" s="12">
        <f t="shared" si="3"/>
        <v>1.2434705800599954</v>
      </c>
      <c r="T38" s="12">
        <f t="shared" si="4"/>
        <v>1.0747723663352562</v>
      </c>
      <c r="U38" s="12">
        <f t="shared" si="4"/>
        <v>0.95436813826091138</v>
      </c>
      <c r="V38" s="18">
        <f t="shared" si="4"/>
        <v>0.89470874354701502</v>
      </c>
      <c r="W38" s="21">
        <f>1-1/(W$13*'Ara islemler-Mo'!$B38)</f>
        <v>0.29842693280682309</v>
      </c>
      <c r="X38" s="12">
        <f>1-1/(X$13*'Ara islemler-Mo'!$B38)</f>
        <v>0.46002237654033318</v>
      </c>
      <c r="Y38" s="18">
        <f>1-1/(Y$13*'Ara islemler-Mo'!$B38)</f>
        <v>0.67637144474363797</v>
      </c>
      <c r="Z38" s="21">
        <f>2*$A38/('Ara islemler-Mo'!F38+$A38)</f>
        <v>0.44732339028253137</v>
      </c>
      <c r="AA38" s="12">
        <f>2*$A38/('Ara islemler-Mo'!G38+$A38)</f>
        <v>0.98715123530098114</v>
      </c>
      <c r="AB38" s="18">
        <f>2*$A38/('Ara islemler-Mo'!H38+$A38)</f>
        <v>0.41596887763166024</v>
      </c>
      <c r="AC38" s="21">
        <f t="shared" si="5"/>
        <v>0.13349334733476528</v>
      </c>
      <c r="AD38" s="12">
        <f t="shared" si="6"/>
        <v>0.454111657267883</v>
      </c>
      <c r="AE38" s="18">
        <f t="shared" si="7"/>
        <v>0.28134947073211558</v>
      </c>
    </row>
    <row r="39" spans="1:31">
      <c r="A39" s="85">
        <v>0.96</v>
      </c>
      <c r="B39" s="103">
        <f>$K$4/$K$3*('Ara islemler-Mo'!D39-$A39)</f>
        <v>44.72679787004364</v>
      </c>
      <c r="C39" s="12">
        <f>$K$4/$K$3*('Ara islemler-Mo'!F39-$A39)</f>
        <v>68.718199976812784</v>
      </c>
      <c r="D39" s="12">
        <f>$K$4/$K$3*('Ara islemler-Mo'!H39-$A39)</f>
        <v>77.70671267404434</v>
      </c>
      <c r="E39" s="12">
        <f>$K$4/$K$3*('Ara islemler-Mo'!J39-$A39)</f>
        <v>85.681741147939505</v>
      </c>
      <c r="F39" s="12">
        <f>$K$4/$K$3*('Ara islemler-Mo'!L39-$A39)</f>
        <v>91.949269120172232</v>
      </c>
      <c r="G39" s="12">
        <f>$K$4/$K$3*('Ara islemler-Mo'!N39-$A39)</f>
        <v>93.874688330213388</v>
      </c>
      <c r="H39" s="18">
        <f>$K$4/$K$3*('Ara islemler-Mo'!P39-$A39)</f>
        <v>93.126313522491699</v>
      </c>
      <c r="I39" s="21">
        <f>$D$5*$D$3/$D$6*($K$5-B$13*'Ara islemler-Mo'!$B39)</f>
        <v>3.3105850434782605E-2</v>
      </c>
      <c r="J39" s="12">
        <f>$D$5*$D$3/$D$6*($K$5-C$13*'Ara islemler-Mo'!$B39)</f>
        <v>3.1786384201702135E-2</v>
      </c>
      <c r="K39" s="12">
        <f>$D$5*$D$3/$D$6*($K$5-D$13*'Ara islemler-Mo'!$B39)</f>
        <v>3.0884356609058975E-2</v>
      </c>
      <c r="L39" s="12">
        <f>$D$5*$D$3/$D$6*($K$5-E$13*'Ara islemler-Mo'!$B39)</f>
        <v>2.9588579957853526E-2</v>
      </c>
      <c r="M39" s="12">
        <f>$D$5*$D$3/$D$6*($K$5-F$13*'Ara islemler-Mo'!$B39)</f>
        <v>2.7498783464795291E-2</v>
      </c>
      <c r="N39" s="12">
        <f>$D$5*$D$3/$D$6*($K$5-G$13*'Ara islemler-Mo'!$B39)</f>
        <v>2.4951293005248683E-2</v>
      </c>
      <c r="O39" s="18">
        <f>$D$5*$D$3/$D$6*($K$5-H$13*'Ara islemler-Mo'!$B39)</f>
        <v>2.3209750380742512E-2</v>
      </c>
      <c r="P39" s="21"/>
      <c r="Q39" s="12">
        <f t="shared" si="1"/>
        <v>1.665220904574618</v>
      </c>
      <c r="R39" s="12">
        <f t="shared" si="2"/>
        <v>1.4308118303626294</v>
      </c>
      <c r="S39" s="12">
        <f t="shared" si="3"/>
        <v>1.2431923817275776</v>
      </c>
      <c r="T39" s="12">
        <f t="shared" si="4"/>
        <v>1.0766330327637694</v>
      </c>
      <c r="U39" s="12">
        <f t="shared" si="4"/>
        <v>0.95685702308729126</v>
      </c>
      <c r="V39" s="18">
        <f t="shared" si="4"/>
        <v>0.89722333259216758</v>
      </c>
      <c r="W39" s="21">
        <f>1-1/(W$13*'Ara islemler-Mo'!$B39)</f>
        <v>0.3073363989397816</v>
      </c>
      <c r="X39" s="12">
        <f>1-1/(X$13*'Ara islemler-Mo'!$B39)</f>
        <v>0.4668796984270136</v>
      </c>
      <c r="Y39" s="18">
        <f>1-1/(Y$13*'Ara islemler-Mo'!$B39)</f>
        <v>0.68048129129782575</v>
      </c>
      <c r="Z39" s="21">
        <f>2*$A39/('Ara islemler-Mo'!F39+$A39)</f>
        <v>0.45670482515015187</v>
      </c>
      <c r="AA39" s="12">
        <f>2*$A39/('Ara islemler-Mo'!G39+$A39)</f>
        <v>1.0088121363030516</v>
      </c>
      <c r="AB39" s="18">
        <f>2*$A39/('Ara islemler-Mo'!H39+$A39)</f>
        <v>0.42640278027445994</v>
      </c>
      <c r="AC39" s="21">
        <f t="shared" si="5"/>
        <v>0.14036201634007028</v>
      </c>
      <c r="AD39" s="12">
        <f t="shared" si="6"/>
        <v>0.47099390596668006</v>
      </c>
      <c r="AE39" s="18">
        <f t="shared" si="7"/>
        <v>0.29015911453414756</v>
      </c>
    </row>
    <row r="40" spans="1:31">
      <c r="A40" s="85">
        <v>1</v>
      </c>
      <c r="B40" s="103">
        <f>$K$4/$K$3*('Ara islemler-Mo'!D40-$A40)</f>
        <v>46.087811993802852</v>
      </c>
      <c r="C40" s="12">
        <f>$K$4/$K$3*('Ara islemler-Mo'!F40-$A40)</f>
        <v>69.037486484551721</v>
      </c>
      <c r="D40" s="12">
        <f>$K$4/$K$3*('Ara islemler-Mo'!H40-$A40)</f>
        <v>77.690323483310038</v>
      </c>
      <c r="E40" s="12">
        <f>$K$4/$K$3*('Ara islemler-Mo'!J40-$A40)</f>
        <v>85.352590426016206</v>
      </c>
      <c r="F40" s="12">
        <f>$K$4/$K$3*('Ara islemler-Mo'!L40-$A40)</f>
        <v>91.294516948650738</v>
      </c>
      <c r="G40" s="12">
        <f>$K$4/$K$3*('Ara islemler-Mo'!N40-$A40)</f>
        <v>92.944435746012203</v>
      </c>
      <c r="H40" s="18">
        <f>$K$4/$K$3*('Ara islemler-Mo'!P40-$A40)</f>
        <v>92.040752954060068</v>
      </c>
      <c r="I40" s="21">
        <f>$D$5*$D$3/$D$6*($K$5-B$13*'Ara islemler-Mo'!$B40)</f>
        <v>3.302608695652174E-2</v>
      </c>
      <c r="J40" s="12">
        <f>$D$5*$D$3/$D$6*($K$5-C$13*'Ara islemler-Mo'!$B40)</f>
        <v>3.1689151432595285E-2</v>
      </c>
      <c r="K40" s="12">
        <f>$D$5*$D$3/$D$6*($K$5-D$13*'Ara islemler-Mo'!$B40)</f>
        <v>3.0775181296844995E-2</v>
      </c>
      <c r="L40" s="12">
        <f>$D$5*$D$3/$D$6*($K$5-E$13*'Ara islemler-Mo'!$B40)</f>
        <v>2.9462248996920536E-2</v>
      </c>
      <c r="M40" s="12">
        <f>$D$5*$D$3/$D$6*($K$5-F$13*'Ara islemler-Mo'!$B40)</f>
        <v>2.7344784298469201E-2</v>
      </c>
      <c r="N40" s="12">
        <f>$D$5*$D$3/$D$6*($K$5-G$13*'Ara islemler-Mo'!$B40)</f>
        <v>2.4763565918761072E-2</v>
      </c>
      <c r="O40" s="18">
        <f>$D$5*$D$3/$D$6*($K$5-H$13*'Ara islemler-Mo'!$B40)</f>
        <v>2.2998965853400864E-2</v>
      </c>
      <c r="P40" s="21"/>
      <c r="Q40" s="12">
        <f t="shared" si="1"/>
        <v>1.6524492846776877</v>
      </c>
      <c r="R40" s="12">
        <f t="shared" si="2"/>
        <v>1.4260547221487987</v>
      </c>
      <c r="S40" s="12">
        <f t="shared" si="3"/>
        <v>1.2426582000560427</v>
      </c>
      <c r="T40" s="12">
        <f t="shared" si="4"/>
        <v>1.0782818811545725</v>
      </c>
      <c r="U40" s="12">
        <f t="shared" si="4"/>
        <v>0.95916271471221237</v>
      </c>
      <c r="V40" s="18">
        <f t="shared" si="4"/>
        <v>0.89956105762812344</v>
      </c>
      <c r="W40" s="21">
        <f>1-1/(W$13*'Ara islemler-Mo'!$B40)</f>
        <v>0.31638720332696835</v>
      </c>
      <c r="X40" s="12">
        <f>1-1/(X$13*'Ara islemler-Mo'!$B40)</f>
        <v>0.47384580370090057</v>
      </c>
      <c r="Y40" s="18">
        <f>1-1/(Y$13*'Ara islemler-Mo'!$B40)</f>
        <v>0.68465633575820073</v>
      </c>
      <c r="Z40" s="21">
        <f>2*$A40/('Ara islemler-Mo'!F40+$A40)</f>
        <v>0.46569671076445912</v>
      </c>
      <c r="AA40" s="12">
        <f>2*$A40/('Ara islemler-Mo'!G40+$A40)</f>
        <v>1.0296132973102579</v>
      </c>
      <c r="AB40" s="18">
        <f>2*$A40/('Ara islemler-Mo'!H40+$A40)</f>
        <v>0.43646773835194252</v>
      </c>
      <c r="AC40" s="21">
        <f t="shared" si="5"/>
        <v>0.14734047991733529</v>
      </c>
      <c r="AD40" s="12">
        <f t="shared" si="6"/>
        <v>0.48787794036511339</v>
      </c>
      <c r="AE40" s="18">
        <f t="shared" si="7"/>
        <v>0.29883040241671005</v>
      </c>
    </row>
    <row r="41" spans="1:31">
      <c r="A41" s="85">
        <v>1.04</v>
      </c>
      <c r="B41" s="103">
        <f>$K$4/$K$3*('Ara islemler-Mo'!D41-$A41)</f>
        <v>47.39805364987042</v>
      </c>
      <c r="C41" s="12">
        <f>$K$4/$K$3*('Ara islemler-Mo'!F41-$A41)</f>
        <v>69.351611766361543</v>
      </c>
      <c r="D41" s="12">
        <f>$K$4/$K$3*('Ara islemler-Mo'!H41-$A41)</f>
        <v>77.673400194102314</v>
      </c>
      <c r="E41" s="12">
        <f>$K$4/$K$3*('Ara islemler-Mo'!J41-$A41)</f>
        <v>85.023603385513184</v>
      </c>
      <c r="F41" s="12">
        <f>$K$4/$K$3*('Ara islemler-Mo'!L41-$A41)</f>
        <v>90.637200262194696</v>
      </c>
      <c r="G41" s="12">
        <f>$K$4/$K$3*('Ara islemler-Mo'!N41-$A41)</f>
        <v>92.006569576812709</v>
      </c>
      <c r="H41" s="18">
        <f>$K$4/$K$3*('Ara islemler-Mo'!P41-$A41)</f>
        <v>90.94360365731859</v>
      </c>
      <c r="I41" s="21">
        <f>$D$5*$D$3/$D$6*($K$5-B$13*'Ara islemler-Mo'!$B41)</f>
        <v>3.2943067826086955E-2</v>
      </c>
      <c r="J41" s="12">
        <f>$D$5*$D$3/$D$6*($K$5-C$13*'Ara islemler-Mo'!$B41)</f>
        <v>3.1587949979035107E-2</v>
      </c>
      <c r="K41" s="12">
        <f>$D$5*$D$3/$D$6*($K$5-D$13*'Ara islemler-Mo'!$B41)</f>
        <v>3.0661549849438609E-2</v>
      </c>
      <c r="L41" s="12">
        <f>$D$5*$D$3/$D$6*($K$5-E$13*'Ara islemler-Mo'!$B41)</f>
        <v>2.9330761670235177E-2</v>
      </c>
      <c r="M41" s="12">
        <f>$D$5*$D$3/$D$6*($K$5-F$13*'Ara islemler-Mo'!$B41)</f>
        <v>2.7184499451884902E-2</v>
      </c>
      <c r="N41" s="12">
        <f>$D$5*$D$3/$D$6*($K$5-G$13*'Ara islemler-Mo'!$B41)</f>
        <v>2.4568176502212744E-2</v>
      </c>
      <c r="O41" s="18">
        <f>$D$5*$D$3/$D$6*($K$5-H$13*'Ara islemler-Mo'!$B41)</f>
        <v>2.2779577875963637E-2</v>
      </c>
      <c r="P41" s="21"/>
      <c r="Q41" s="12">
        <f t="shared" si="1"/>
        <v>1.6397112774772415</v>
      </c>
      <c r="R41" s="12">
        <f t="shared" si="2"/>
        <v>1.4210988469944719</v>
      </c>
      <c r="S41" s="12">
        <f t="shared" si="3"/>
        <v>1.2418991645658457</v>
      </c>
      <c r="T41" s="12">
        <f t="shared" si="4"/>
        <v>1.0797354479582859</v>
      </c>
      <c r="U41" s="12">
        <f t="shared" si="4"/>
        <v>0.96129478378308875</v>
      </c>
      <c r="V41" s="18">
        <f t="shared" si="4"/>
        <v>0.90172895130123554</v>
      </c>
      <c r="W41" s="21">
        <f>1-1/(W$13*'Ara islemler-Mo'!$B41)</f>
        <v>0.3255595928640177</v>
      </c>
      <c r="X41" s="12">
        <f>1-1/(X$13*'Ara islemler-Mo'!$B41)</f>
        <v>0.480905489049823</v>
      </c>
      <c r="Y41" s="18">
        <f>1-1/(Y$13*'Ara islemler-Mo'!$B41)</f>
        <v>0.68888746621764096</v>
      </c>
      <c r="Z41" s="21">
        <f>2*$A41/('Ara islemler-Mo'!F41+$A41)</f>
        <v>0.4743355539212723</v>
      </c>
      <c r="AA41" s="12">
        <f>2*$A41/('Ara islemler-Mo'!G41+$A41)</f>
        <v>1.0496067670316294</v>
      </c>
      <c r="AB41" s="18">
        <f>2*$A41/('Ara islemler-Mo'!H41+$A41)</f>
        <v>0.44619129554999609</v>
      </c>
      <c r="AC41" s="21">
        <f t="shared" si="5"/>
        <v>0.15442448981553772</v>
      </c>
      <c r="AD41" s="12">
        <f t="shared" si="6"/>
        <v>0.50476165560934938</v>
      </c>
      <c r="AE41" s="18">
        <f t="shared" si="7"/>
        <v>0.30737559103980339</v>
      </c>
    </row>
    <row r="42" spans="1:31">
      <c r="A42" s="85">
        <v>1.08</v>
      </c>
      <c r="B42" s="103">
        <f>$K$4/$K$3*('Ara islemler-Mo'!D42-$A42)</f>
        <v>48.65724480374881</v>
      </c>
      <c r="C42" s="12">
        <f>$K$4/$K$3*('Ara islemler-Mo'!F42-$A42)</f>
        <v>69.657549938989675</v>
      </c>
      <c r="D42" s="12">
        <f>$K$4/$K$3*('Ara islemler-Mo'!H42-$A42)</f>
        <v>77.65327080702501</v>
      </c>
      <c r="E42" s="12">
        <f>$K$4/$K$3*('Ara islemler-Mo'!J42-$A42)</f>
        <v>84.692591901455998</v>
      </c>
      <c r="F42" s="12">
        <f>$K$4/$K$3*('Ara islemler-Mo'!L42-$A42)</f>
        <v>89.975638677248241</v>
      </c>
      <c r="G42" s="12">
        <f>$K$4/$K$3*('Ara islemler-Mo'!N42-$A42)</f>
        <v>91.059744638741734</v>
      </c>
      <c r="H42" s="18">
        <f>$K$4/$K$3*('Ara islemler-Mo'!P42-$A42)</f>
        <v>89.833641634860328</v>
      </c>
      <c r="I42" s="21">
        <f>$D$5*$D$3/$D$6*($K$5-B$13*'Ara islemler-Mo'!$B42)</f>
        <v>3.2856793043478265E-2</v>
      </c>
      <c r="J42" s="12">
        <f>$D$5*$D$3/$D$6*($K$5-C$13*'Ara islemler-Mo'!$B42)</f>
        <v>3.1482779841021588E-2</v>
      </c>
      <c r="K42" s="12">
        <f>$D$5*$D$3/$D$6*($K$5-D$13*'Ara islemler-Mo'!$B42)</f>
        <v>3.0543462266839818E-2</v>
      </c>
      <c r="L42" s="12">
        <f>$D$5*$D$3/$D$6*($K$5-E$13*'Ara islemler-Mo'!$B42)</f>
        <v>2.9194117977797453E-2</v>
      </c>
      <c r="M42" s="12">
        <f>$D$5*$D$3/$D$6*($K$5-F$13*'Ara islemler-Mo'!$B42)</f>
        <v>2.7017928925042404E-2</v>
      </c>
      <c r="N42" s="12">
        <f>$D$5*$D$3/$D$6*($K$5-G$13*'Ara islemler-Mo'!$B42)</f>
        <v>2.43651247556037E-2</v>
      </c>
      <c r="O42" s="18">
        <f>$D$5*$D$3/$D$6*($K$5-H$13*'Ara islemler-Mo'!$B42)</f>
        <v>2.2551586448430836E-2</v>
      </c>
      <c r="P42" s="21"/>
      <c r="Q42" s="12">
        <f t="shared" si="1"/>
        <v>1.6270742730249061</v>
      </c>
      <c r="R42" s="12">
        <f t="shared" si="2"/>
        <v>1.4159926944207479</v>
      </c>
      <c r="S42" s="12">
        <f t="shared" si="3"/>
        <v>1.2409447197265906</v>
      </c>
      <c r="T42" s="12">
        <f t="shared" si="4"/>
        <v>1.0810097661996094</v>
      </c>
      <c r="U42" s="12">
        <f t="shared" si="4"/>
        <v>0.9632626301354118</v>
      </c>
      <c r="V42" s="18">
        <f t="shared" si="4"/>
        <v>0.90373394350793579</v>
      </c>
      <c r="W42" s="21">
        <f>1-1/(W$13*'Ara islemler-Mo'!$B42)</f>
        <v>0.33483446094346947</v>
      </c>
      <c r="X42" s="12">
        <f>1-1/(X$13*'Ara islemler-Mo'!$B42)</f>
        <v>0.48804404874893026</v>
      </c>
      <c r="Y42" s="18">
        <f>1-1/(Y$13*'Ara islemler-Mo'!$B42)</f>
        <v>0.69316586899150312</v>
      </c>
      <c r="Z42" s="21">
        <f>2*$A42/('Ara islemler-Mo'!F42+$A42)</f>
        <v>0.48265459810925782</v>
      </c>
      <c r="AA42" s="12">
        <f>2*$A42/('Ara islemler-Mo'!G42+$A42)</f>
        <v>1.0688404787503381</v>
      </c>
      <c r="AB42" s="18">
        <f>2*$A42/('Ara islemler-Mo'!H42+$A42)</f>
        <v>0.45559925604409496</v>
      </c>
      <c r="AC42" s="21">
        <f t="shared" si="5"/>
        <v>0.16160939217980025</v>
      </c>
      <c r="AD42" s="12">
        <f t="shared" si="6"/>
        <v>0.52164123471605994</v>
      </c>
      <c r="AE42" s="18">
        <f t="shared" si="7"/>
        <v>0.31580585422768742</v>
      </c>
    </row>
    <row r="43" spans="1:31">
      <c r="A43" s="85">
        <v>1.1200000000000001</v>
      </c>
      <c r="B43" s="103">
        <f>$K$4/$K$3*('Ara islemler-Mo'!D43-$A43)</f>
        <v>49.865225259415475</v>
      </c>
      <c r="C43" s="12">
        <f>$K$4/$K$3*('Ara islemler-Mo'!F43-$A43)</f>
        <v>69.952567738873952</v>
      </c>
      <c r="D43" s="12">
        <f>$K$4/$K$3*('Ara islemler-Mo'!H43-$A43)</f>
        <v>77.627474518065654</v>
      </c>
      <c r="E43" s="12">
        <f>$K$4/$K$3*('Ara islemler-Mo'!J43-$A43)</f>
        <v>84.357512141249515</v>
      </c>
      <c r="F43" s="12">
        <f>$K$4/$K$3*('Ara islemler-Mo'!L43-$A43)</f>
        <v>89.308243808259277</v>
      </c>
      <c r="G43" s="12">
        <f>$K$4/$K$3*('Ara islemler-Mo'!N43-$A43)</f>
        <v>90.102676268946581</v>
      </c>
      <c r="H43" s="18">
        <f>$K$4/$K$3*('Ara islemler-Mo'!P43-$A43)</f>
        <v>88.709688906171394</v>
      </c>
      <c r="I43" s="21">
        <f>$D$5*$D$3/$D$6*($K$5-B$13*'Ara islemler-Mo'!$B43)</f>
        <v>3.2767262608695655E-2</v>
      </c>
      <c r="J43" s="12">
        <f>$D$5*$D$3/$D$6*($K$5-C$13*'Ara islemler-Mo'!$B43)</f>
        <v>3.1373641018554721E-2</v>
      </c>
      <c r="K43" s="12">
        <f>$D$5*$D$3/$D$6*($K$5-D$13*'Ara islemler-Mo'!$B43)</f>
        <v>3.0420918549048614E-2</v>
      </c>
      <c r="L43" s="12">
        <f>$D$5*$D$3/$D$6*($K$5-E$13*'Ara islemler-Mo'!$B43)</f>
        <v>2.905231791960736E-2</v>
      </c>
      <c r="M43" s="12">
        <f>$D$5*$D$3/$D$6*($K$5-F$13*'Ara islemler-Mo'!$B43)</f>
        <v>2.684507271794169E-2</v>
      </c>
      <c r="N43" s="12">
        <f>$D$5*$D$3/$D$6*($K$5-G$13*'Ara islemler-Mo'!$B43)</f>
        <v>2.4154410678933935E-2</v>
      </c>
      <c r="O43" s="18">
        <f>$D$5*$D$3/$D$6*($K$5-H$13*'Ara islemler-Mo'!$B43)</f>
        <v>2.2314991570802453E-2</v>
      </c>
      <c r="P43" s="21"/>
      <c r="Q43" s="12">
        <f t="shared" si="1"/>
        <v>1.6145955940947008</v>
      </c>
      <c r="R43" s="12">
        <f t="shared" si="2"/>
        <v>1.4107802354318295</v>
      </c>
      <c r="S43" s="12">
        <f t="shared" si="3"/>
        <v>1.239822534541585</v>
      </c>
      <c r="T43" s="12">
        <f t="shared" si="4"/>
        <v>1.0821202798711014</v>
      </c>
      <c r="U43" s="12">
        <f t="shared" si="4"/>
        <v>0.96507542333824181</v>
      </c>
      <c r="V43" s="18">
        <f t="shared" si="4"/>
        <v>0.90558281339322932</v>
      </c>
      <c r="W43" s="21">
        <f>1-1/(W$13*'Ara islemler-Mo'!$B43)</f>
        <v>0.34419340303815071</v>
      </c>
      <c r="X43" s="12">
        <f>1-1/(X$13*'Ara islemler-Mo'!$B43)</f>
        <v>0.49524731744138584</v>
      </c>
      <c r="Y43" s="18">
        <f>1-1/(Y$13*'Ara islemler-Mo'!$B43)</f>
        <v>0.69748305425767532</v>
      </c>
      <c r="Z43" s="21">
        <f>2*$A43/('Ara islemler-Mo'!F43+$A43)</f>
        <v>0.49068404522739445</v>
      </c>
      <c r="AA43" s="12">
        <f>2*$A43/('Ara islemler-Mo'!G43+$A43)</f>
        <v>1.0873586491963829</v>
      </c>
      <c r="AB43" s="18">
        <f>2*$A43/('Ara islemler-Mo'!H43+$A43)</f>
        <v>0.46471571141796125</v>
      </c>
      <c r="AC43" s="21">
        <f t="shared" si="5"/>
        <v>0.16889021134334276</v>
      </c>
      <c r="AD43" s="12">
        <f t="shared" si="6"/>
        <v>0.53851145411119761</v>
      </c>
      <c r="AE43" s="18">
        <f t="shared" si="7"/>
        <v>0.32413133376132808</v>
      </c>
    </row>
    <row r="44" spans="1:31">
      <c r="A44" s="85">
        <v>1.1599999999999999</v>
      </c>
      <c r="B44" s="103">
        <f>$K$4/$K$3*('Ara islemler-Mo'!D44-$A44)</f>
        <v>51.021946155884741</v>
      </c>
      <c r="C44" s="12">
        <f>$K$4/$K$3*('Ara islemler-Mo'!F44-$A44)</f>
        <v>70.234208670846542</v>
      </c>
      <c r="D44" s="12">
        <f>$K$4/$K$3*('Ara islemler-Mo'!H44-$A44)</f>
        <v>77.593755989065045</v>
      </c>
      <c r="E44" s="12">
        <f>$K$4/$K$3*('Ara islemler-Mo'!J44-$A44)</f>
        <v>84.016463931834565</v>
      </c>
      <c r="F44" s="12">
        <f>$K$4/$K$3*('Ara islemler-Mo'!L44-$A44)</f>
        <v>88.633520691616653</v>
      </c>
      <c r="G44" s="12">
        <f>$K$4/$K$3*('Ara islemler-Mo'!N44-$A44)</f>
        <v>89.134142044729202</v>
      </c>
      <c r="H44" s="18">
        <f>$K$4/$K$3*('Ara islemler-Mo'!P44-$A44)</f>
        <v>87.570615054635368</v>
      </c>
      <c r="I44" s="21">
        <f>$D$5*$D$3/$D$6*($K$5-B$13*'Ara islemler-Mo'!$B44)</f>
        <v>3.2674476521739132E-2</v>
      </c>
      <c r="J44" s="12">
        <f>$D$5*$D$3/$D$6*($K$5-C$13*'Ara islemler-Mo'!$B44)</f>
        <v>3.126053351163452E-2</v>
      </c>
      <c r="K44" s="12">
        <f>$D$5*$D$3/$D$6*($K$5-D$13*'Ara islemler-Mo'!$B44)</f>
        <v>3.0293918696065007E-2</v>
      </c>
      <c r="L44" s="12">
        <f>$D$5*$D$3/$D$6*($K$5-E$13*'Ara islemler-Mo'!$B44)</f>
        <v>2.8905361495664902E-2</v>
      </c>
      <c r="M44" s="12">
        <f>$D$5*$D$3/$D$6*($K$5-F$13*'Ara islemler-Mo'!$B44)</f>
        <v>2.6665930830582767E-2</v>
      </c>
      <c r="N44" s="12">
        <f>$D$5*$D$3/$D$6*($K$5-G$13*'Ara islemler-Mo'!$B44)</f>
        <v>2.3936034272203449E-2</v>
      </c>
      <c r="O44" s="18">
        <f>$D$5*$D$3/$D$6*($K$5-H$13*'Ara islemler-Mo'!$B44)</f>
        <v>2.2069793243078492E-2</v>
      </c>
      <c r="P44" s="21"/>
      <c r="Q44" s="12">
        <f t="shared" si="1"/>
        <v>1.6023234656105343</v>
      </c>
      <c r="R44" s="12">
        <f t="shared" si="2"/>
        <v>1.4055010730657647</v>
      </c>
      <c r="S44" s="12">
        <f t="shared" si="3"/>
        <v>1.23855845050585</v>
      </c>
      <c r="T44" s="12">
        <f t="shared" si="4"/>
        <v>1.0830817758453073</v>
      </c>
      <c r="U44" s="12">
        <f t="shared" si="4"/>
        <v>0.9667420519590666</v>
      </c>
      <c r="V44" s="18">
        <f t="shared" si="4"/>
        <v>0.90728214739057012</v>
      </c>
      <c r="W44" s="21">
        <f>1-1/(W$13*'Ara islemler-Mo'!$B44)</f>
        <v>0.35361876260114256</v>
      </c>
      <c r="X44" s="12">
        <f>1-1/(X$13*'Ara islemler-Mo'!$B44)</f>
        <v>0.50250170546605566</v>
      </c>
      <c r="Y44" s="18">
        <f>1-1/(Y$13*'Ara islemler-Mo'!$B44)</f>
        <v>0.70183087722976634</v>
      </c>
      <c r="Z44" s="21">
        <f>2*$A44/('Ara islemler-Mo'!F44+$A44)</f>
        <v>0.49845128022835739</v>
      </c>
      <c r="AA44" s="12">
        <f>2*$A44/('Ara islemler-Mo'!G44+$A44)</f>
        <v>1.1052021319103025</v>
      </c>
      <c r="AB44" s="18">
        <f>2*$A44/('Ara islemler-Mo'!H44+$A44)</f>
        <v>0.47356308658902602</v>
      </c>
      <c r="AC44" s="21">
        <f t="shared" si="5"/>
        <v>0.1762617249313071</v>
      </c>
      <c r="AD44" s="12">
        <f t="shared" si="6"/>
        <v>0.55536595616964757</v>
      </c>
      <c r="AE44" s="18">
        <f t="shared" si="7"/>
        <v>0.33236119648441192</v>
      </c>
    </row>
    <row r="45" spans="1:31">
      <c r="A45" s="85">
        <v>1.2</v>
      </c>
      <c r="B45" s="103">
        <f>$K$4/$K$3*('Ara islemler-Mo'!D45-$A45)</f>
        <v>52.127463279081752</v>
      </c>
      <c r="C45" s="12">
        <f>$K$4/$K$3*('Ara islemler-Mo'!F45-$A45)</f>
        <v>70.50027677007607</v>
      </c>
      <c r="D45" s="12">
        <f>$K$4/$K$3*('Ara islemler-Mo'!H45-$A45)</f>
        <v>77.550058371457226</v>
      </c>
      <c r="E45" s="12">
        <f>$K$4/$K$3*('Ara islemler-Mo'!J45-$A45)</f>
        <v>83.667688864623173</v>
      </c>
      <c r="F45" s="12">
        <f>$K$4/$K$3*('Ara islemler-Mo'!L45-$A45)</f>
        <v>87.950068225101134</v>
      </c>
      <c r="G45" s="12">
        <f>$K$4/$K$3*('Ara islemler-Mo'!N45-$A45)</f>
        <v>88.152982759583224</v>
      </c>
      <c r="H45" s="18">
        <f>$K$4/$K$3*('Ara islemler-Mo'!P45-$A45)</f>
        <v>86.415338133156283</v>
      </c>
      <c r="I45" s="21">
        <f>$D$5*$D$3/$D$6*($K$5-B$13*'Ara islemler-Mo'!$B45)</f>
        <v>3.2578434782608696E-2</v>
      </c>
      <c r="J45" s="12">
        <f>$D$5*$D$3/$D$6*($K$5-C$13*'Ara islemler-Mo'!$B45)</f>
        <v>3.1143457320260973E-2</v>
      </c>
      <c r="K45" s="12">
        <f>$D$5*$D$3/$D$6*($K$5-D$13*'Ara islemler-Mo'!$B45)</f>
        <v>3.0162462707888991E-2</v>
      </c>
      <c r="L45" s="12">
        <f>$D$5*$D$3/$D$6*($K$5-E$13*'Ara islemler-Mo'!$B45)</f>
        <v>2.8753248705970073E-2</v>
      </c>
      <c r="M45" s="12">
        <f>$D$5*$D$3/$D$6*($K$5-F$13*'Ara islemler-Mo'!$B45)</f>
        <v>2.6480503262965641E-2</v>
      </c>
      <c r="N45" s="12">
        <f>$D$5*$D$3/$D$6*($K$5-G$13*'Ara islemler-Mo'!$B45)</f>
        <v>2.3709995535412247E-2</v>
      </c>
      <c r="O45" s="18">
        <f>$D$5*$D$3/$D$6*($K$5-H$13*'Ara islemler-Mo'!$B45)</f>
        <v>2.1815991465258956E-2</v>
      </c>
      <c r="P45" s="21"/>
      <c r="Q45" s="12">
        <f t="shared" si="1"/>
        <v>1.5902979603695324</v>
      </c>
      <c r="R45" s="12">
        <f t="shared" si="2"/>
        <v>1.4001906385200826</v>
      </c>
      <c r="S45" s="12">
        <f t="shared" si="3"/>
        <v>1.2371764625765782</v>
      </c>
      <c r="T45" s="12">
        <f t="shared" si="4"/>
        <v>1.0839083319718106</v>
      </c>
      <c r="U45" s="12">
        <f t="shared" si="4"/>
        <v>0.96827108119838323</v>
      </c>
      <c r="V45" s="18">
        <f t="shared" si="4"/>
        <v>0.90883830314839142</v>
      </c>
      <c r="W45" s="21">
        <f>1-1/(W$13*'Ara islemler-Mo'!$B45)</f>
        <v>0.36309366769593321</v>
      </c>
      <c r="X45" s="12">
        <f>1-1/(X$13*'Ara islemler-Mo'!$B45)</f>
        <v>0.50979422705052846</v>
      </c>
      <c r="Y45" s="18">
        <f>1-1/(Y$13*'Ara islemler-Mo'!$B45)</f>
        <v>0.70620155505422433</v>
      </c>
      <c r="Z45" s="21">
        <f>2*$A45/('Ara islemler-Mo'!F45+$A45)</f>
        <v>0.50598109281257575</v>
      </c>
      <c r="AA45" s="12">
        <f>2*$A45/('Ara islemler-Mo'!G45+$A45)</f>
        <v>1.1224087310425603</v>
      </c>
      <c r="AB45" s="18">
        <f>2*$A45/('Ara islemler-Mo'!H45+$A45)</f>
        <v>0.48216219991238707</v>
      </c>
      <c r="AC45" s="21">
        <f t="shared" si="5"/>
        <v>0.18371853077411451</v>
      </c>
      <c r="AD45" s="12">
        <f t="shared" si="6"/>
        <v>0.57219749147660659</v>
      </c>
      <c r="AE45" s="18">
        <f t="shared" si="7"/>
        <v>0.34050369536649355</v>
      </c>
    </row>
    <row r="46" spans="1:31">
      <c r="A46" s="85">
        <v>1.24</v>
      </c>
      <c r="B46" s="103">
        <f>$K$4/$K$3*('Ara islemler-Mo'!D46-$A46)</f>
        <v>53.181930262749027</v>
      </c>
      <c r="C46" s="12">
        <f>$K$4/$K$3*('Ara islemler-Mo'!F46-$A46)</f>
        <v>70.74882027127083</v>
      </c>
      <c r="D46" s="12">
        <f>$K$4/$K$3*('Ara islemler-Mo'!H46-$A46)</f>
        <v>77.49451537011889</v>
      </c>
      <c r="E46" s="12">
        <f>$K$4/$K$3*('Ara islemler-Mo'!J46-$A46)</f>
        <v>83.309567333838302</v>
      </c>
      <c r="F46" s="12">
        <f>$K$4/$K$3*('Ara islemler-Mo'!L46-$A46)</f>
        <v>87.256578736001359</v>
      </c>
      <c r="G46" s="12">
        <f>$K$4/$K$3*('Ara islemler-Mo'!N46-$A46)</f>
        <v>87.158102725660655</v>
      </c>
      <c r="H46" s="18">
        <f>$K$4/$K$3*('Ara islemler-Mo'!P46-$A46)</f>
        <v>85.242824981541318</v>
      </c>
      <c r="I46" s="21">
        <f>$D$5*$D$3/$D$6*($K$5-B$13*'Ara islemler-Mo'!$B46)</f>
        <v>3.2479137391304348E-2</v>
      </c>
      <c r="J46" s="12">
        <f>$D$5*$D$3/$D$6*($K$5-C$13*'Ara islemler-Mo'!$B46)</f>
        <v>3.1022412444434093E-2</v>
      </c>
      <c r="K46" s="12">
        <f>$D$5*$D$3/$D$6*($K$5-D$13*'Ara islemler-Mo'!$B46)</f>
        <v>3.0026550584520573E-2</v>
      </c>
      <c r="L46" s="12">
        <f>$D$5*$D$3/$D$6*($K$5-E$13*'Ara islemler-Mo'!$B46)</f>
        <v>2.8595979550522878E-2</v>
      </c>
      <c r="M46" s="12">
        <f>$D$5*$D$3/$D$6*($K$5-F$13*'Ara islemler-Mo'!$B46)</f>
        <v>2.628879001509031E-2</v>
      </c>
      <c r="N46" s="12">
        <f>$D$5*$D$3/$D$6*($K$5-G$13*'Ara islemler-Mo'!$B46)</f>
        <v>2.3476294468560328E-2</v>
      </c>
      <c r="O46" s="18">
        <f>$D$5*$D$3/$D$6*($K$5-H$13*'Ara islemler-Mo'!$B46)</f>
        <v>2.1553586237343842E-2</v>
      </c>
      <c r="P46" s="21"/>
      <c r="Q46" s="12">
        <f t="shared" si="1"/>
        <v>1.5785519019504164</v>
      </c>
      <c r="R46" s="12">
        <f t="shared" si="2"/>
        <v>1.3948804194464921</v>
      </c>
      <c r="S46" s="12">
        <f t="shared" si="3"/>
        <v>1.2356987279667266</v>
      </c>
      <c r="T46" s="12">
        <f t="shared" si="4"/>
        <v>1.0846132798841628</v>
      </c>
      <c r="U46" s="12">
        <f t="shared" si="4"/>
        <v>0.96967071842805019</v>
      </c>
      <c r="V46" s="18">
        <f t="shared" si="4"/>
        <v>0.91025737909601157</v>
      </c>
      <c r="W46" s="21">
        <f>1-1/(W$13*'Ara islemler-Mo'!$B46)</f>
        <v>0.37260205885367859</v>
      </c>
      <c r="X46" s="12">
        <f>1-1/(X$13*'Ara islemler-Mo'!$B46)</f>
        <v>0.51711252175192779</v>
      </c>
      <c r="Y46" s="18">
        <f>1-1/(Y$13*'Ara islemler-Mo'!$B46)</f>
        <v>0.71058767966061009</v>
      </c>
      <c r="Z46" s="21">
        <f>2*$A46/('Ara islemler-Mo'!F46+$A46)</f>
        <v>0.5132958920183176</v>
      </c>
      <c r="AA46" s="12">
        <f>2*$A46/('Ara islemler-Mo'!G46+$A46)</f>
        <v>1.1390134806620407</v>
      </c>
      <c r="AB46" s="18">
        <f>2*$A46/('Ara islemler-Mo'!H46+$A46)</f>
        <v>0.49053233340373015</v>
      </c>
      <c r="AC46" s="21">
        <f t="shared" si="5"/>
        <v>0.19125510616716063</v>
      </c>
      <c r="AD46" s="12">
        <f t="shared" si="6"/>
        <v>0.5889981332945885</v>
      </c>
      <c r="AE46" s="18">
        <f t="shared" si="7"/>
        <v>0.34856623259186137</v>
      </c>
    </row>
    <row r="47" spans="1:31">
      <c r="A47" s="85">
        <v>1.28</v>
      </c>
      <c r="B47" s="103">
        <f>$K$4/$K$3*('Ara islemler-Mo'!D47-$A47)</f>
        <v>54.18559174590505</v>
      </c>
      <c r="C47" s="12">
        <f>$K$4/$K$3*('Ara islemler-Mo'!F47-$A47)</f>
        <v>70.978115416091242</v>
      </c>
      <c r="D47" s="12">
        <f>$K$4/$K$3*('Ara islemler-Mo'!H47-$A47)</f>
        <v>77.425442598283894</v>
      </c>
      <c r="E47" s="12">
        <f>$K$4/$K$3*('Ara islemler-Mo'!J47-$A47)</f>
        <v>82.94061469069635</v>
      </c>
      <c r="F47" s="12">
        <f>$K$4/$K$3*('Ara islemler-Mo'!L47-$A47)</f>
        <v>86.551836789051848</v>
      </c>
      <c r="G47" s="12">
        <f>$K$4/$K$3*('Ara islemler-Mo'!N47-$A47)</f>
        <v>86.148469473323956</v>
      </c>
      <c r="H47" s="18">
        <f>$K$4/$K$3*('Ara islemler-Mo'!P47-$A47)</f>
        <v>84.052091010405547</v>
      </c>
      <c r="I47" s="21">
        <f>$D$5*$D$3/$D$6*($K$5-B$13*'Ara islemler-Mo'!$B47)</f>
        <v>3.2376584347826087E-2</v>
      </c>
      <c r="J47" s="12">
        <f>$D$5*$D$3/$D$6*($K$5-C$13*'Ara islemler-Mo'!$B47)</f>
        <v>3.0897398884153864E-2</v>
      </c>
      <c r="K47" s="12">
        <f>$D$5*$D$3/$D$6*($K$5-D$13*'Ara islemler-Mo'!$B47)</f>
        <v>2.9886182325959743E-2</v>
      </c>
      <c r="L47" s="12">
        <f>$D$5*$D$3/$D$6*($K$5-E$13*'Ara islemler-Mo'!$B47)</f>
        <v>2.8433554029323318E-2</v>
      </c>
      <c r="M47" s="12">
        <f>$D$5*$D$3/$D$6*($K$5-F$13*'Ara islemler-Mo'!$B47)</f>
        <v>2.609079108695676E-2</v>
      </c>
      <c r="N47" s="12">
        <f>$D$5*$D$3/$D$6*($K$5-G$13*'Ara islemler-Mo'!$B47)</f>
        <v>2.3234931071647688E-2</v>
      </c>
      <c r="O47" s="18">
        <f>$D$5*$D$3/$D$6*($K$5-H$13*'Ara islemler-Mo'!$B47)</f>
        <v>2.1282577559333146E-2</v>
      </c>
      <c r="P47" s="21"/>
      <c r="Q47" s="12">
        <f t="shared" si="1"/>
        <v>1.5671117122635965</v>
      </c>
      <c r="R47" s="12">
        <f t="shared" si="2"/>
        <v>1.3895982091013552</v>
      </c>
      <c r="S47" s="12">
        <f t="shared" si="3"/>
        <v>1.2341455978749334</v>
      </c>
      <c r="T47" s="12">
        <f t="shared" si="4"/>
        <v>1.0852091809670914</v>
      </c>
      <c r="U47" s="12">
        <f t="shared" si="4"/>
        <v>0.97094878608183222</v>
      </c>
      <c r="V47" s="18">
        <f t="shared" si="4"/>
        <v>0.91154518932924811</v>
      </c>
      <c r="W47" s="21">
        <f>1-1/(W$13*'Ara islemler-Mo'!$B47)</f>
        <v>0.38212870871924109</v>
      </c>
      <c r="X47" s="12">
        <f>1-1/(X$13*'Ara islemler-Mo'!$B47)</f>
        <v>0.52444486957782044</v>
      </c>
      <c r="Y47" s="18">
        <f>1-1/(Y$13*'Ara islemler-Mo'!$B47)</f>
        <v>0.71498222682411505</v>
      </c>
      <c r="Z47" s="21">
        <f>2*$A47/('Ara islemler-Mo'!F47+$A47)</f>
        <v>0.52041591090427863</v>
      </c>
      <c r="AA47" s="12">
        <f>2*$A47/('Ara islemler-Mo'!G47+$A47)</f>
        <v>1.1550488939169596</v>
      </c>
      <c r="AB47" s="18">
        <f>2*$A47/('Ara islemler-Mo'!H47+$A47)</f>
        <v>0.49869130972253506</v>
      </c>
      <c r="AC47" s="21">
        <f t="shared" ref="AC47:AC78" si="8">W47*Z47</f>
        <v>0.19886586003079962</v>
      </c>
      <c r="AD47" s="12">
        <f t="shared" ref="AD47:AD78" si="9">X47*AA47</f>
        <v>0.60575946652628565</v>
      </c>
      <c r="AE47" s="18">
        <f t="shared" ref="AE47:AE78" si="10">Y47*AB47</f>
        <v>0.35655542312325256</v>
      </c>
    </row>
    <row r="48" spans="1:31">
      <c r="A48" s="85">
        <v>1.32</v>
      </c>
      <c r="B48" s="103">
        <f>$K$4/$K$3*('Ara islemler-Mo'!D48-$A48)</f>
        <v>55.138776547875054</v>
      </c>
      <c r="C48" s="12">
        <f>$K$4/$K$3*('Ara islemler-Mo'!F48-$A48)</f>
        <v>71.186650577227056</v>
      </c>
      <c r="D48" s="12">
        <f>$K$4/$K$3*('Ara islemler-Mo'!H48-$A48)</f>
        <v>77.341328440567835</v>
      </c>
      <c r="E48" s="12">
        <f>$K$4/$K$3*('Ara islemler-Mo'!J48-$A48)</f>
        <v>82.559476681193317</v>
      </c>
      <c r="F48" s="12">
        <f>$K$4/$K$3*('Ara islemler-Mo'!L48-$A48)</f>
        <v>85.834717341427179</v>
      </c>
      <c r="G48" s="12">
        <f>$K$4/$K$3*('Ara islemler-Mo'!N48-$A48)</f>
        <v>85.123112918009653</v>
      </c>
      <c r="H48" s="18">
        <f>$K$4/$K$3*('Ara islemler-Mo'!P48-$A48)</f>
        <v>82.842199506647972</v>
      </c>
      <c r="I48" s="21">
        <f>$D$5*$D$3/$D$6*($K$5-B$13*'Ara islemler-Mo'!$B48)</f>
        <v>3.2270775652173914E-2</v>
      </c>
      <c r="J48" s="12">
        <f>$D$5*$D$3/$D$6*($K$5-C$13*'Ara islemler-Mo'!$B48)</f>
        <v>3.0768416639420298E-2</v>
      </c>
      <c r="K48" s="12">
        <f>$D$5*$D$3/$D$6*($K$5-D$13*'Ara islemler-Mo'!$B48)</f>
        <v>2.9741357932206502E-2</v>
      </c>
      <c r="L48" s="12">
        <f>$D$5*$D$3/$D$6*($K$5-E$13*'Ara islemler-Mo'!$B48)</f>
        <v>2.8265972142371386E-2</v>
      </c>
      <c r="M48" s="12">
        <f>$D$5*$D$3/$D$6*($K$5-F$13*'Ara islemler-Mo'!$B48)</f>
        <v>2.5886506478565014E-2</v>
      </c>
      <c r="N48" s="12">
        <f>$D$5*$D$3/$D$6*($K$5-G$13*'Ara islemler-Mo'!$B48)</f>
        <v>2.2985905344674328E-2</v>
      </c>
      <c r="O48" s="18">
        <f>$D$5*$D$3/$D$6*($K$5-H$13*'Ara islemler-Mo'!$B48)</f>
        <v>2.1002965431226886E-2</v>
      </c>
      <c r="P48" s="21"/>
      <c r="Q48" s="12">
        <f t="shared" ref="Q48:Q79" si="11">J48/C48*3600</f>
        <v>1.55599819634368</v>
      </c>
      <c r="R48" s="12">
        <f t="shared" si="2"/>
        <v>1.3843683670137554</v>
      </c>
      <c r="S48" s="12">
        <f t="shared" si="3"/>
        <v>1.2325356676554238</v>
      </c>
      <c r="T48" s="12">
        <f t="shared" si="4"/>
        <v>1.085707813915713</v>
      </c>
      <c r="U48" s="12">
        <f t="shared" si="4"/>
        <v>0.97211270128867866</v>
      </c>
      <c r="V48" s="18">
        <f t="shared" si="4"/>
        <v>0.91270724344238507</v>
      </c>
      <c r="W48" s="21">
        <f>1-1/(W$13*'Ara islemler-Mo'!$B48)</f>
        <v>0.39165923409495285</v>
      </c>
      <c r="X48" s="12">
        <f>1-1/(X$13*'Ara islemler-Mo'!$B48)</f>
        <v>0.53178020025590345</v>
      </c>
      <c r="Y48" s="18">
        <f>1-1/(Y$13*'Ara islemler-Mo'!$B48)</f>
        <v>0.71937856172122761</v>
      </c>
      <c r="Z48" s="21">
        <f>2*$A48/('Ara islemler-Mo'!F48+$A48)</f>
        <v>0.52735939956305189</v>
      </c>
      <c r="AA48" s="12">
        <f>2*$A48/('Ara islemler-Mo'!G48+$A48)</f>
        <v>1.1705451857774645</v>
      </c>
      <c r="AB48" s="18">
        <f>2*$A48/('Ara islemler-Mo'!H48+$A48)</f>
        <v>0.50665557318083909</v>
      </c>
      <c r="AC48" s="21">
        <f t="shared" si="8"/>
        <v>0.20654517852563911</v>
      </c>
      <c r="AD48" s="12">
        <f t="shared" si="9"/>
        <v>0.62247275330132379</v>
      </c>
      <c r="AE48" s="18">
        <f t="shared" si="10"/>
        <v>0.36447715752287618</v>
      </c>
    </row>
    <row r="49" spans="1:31">
      <c r="A49" s="85">
        <v>1.36</v>
      </c>
      <c r="B49" s="103">
        <f>$K$4/$K$3*('Ara islemler-Mo'!D49-$A49)</f>
        <v>56.041890915277747</v>
      </c>
      <c r="C49" s="12">
        <f>$K$4/$K$3*('Ara islemler-Mo'!F49-$A49)</f>
        <v>71.373110834295716</v>
      </c>
      <c r="D49" s="12">
        <f>$K$4/$K$3*('Ara islemler-Mo'!H49-$A49)</f>
        <v>77.240824609705243</v>
      </c>
      <c r="E49" s="12">
        <f>$K$4/$K$3*('Ara islemler-Mo'!J49-$A49)</f>
        <v>82.164924319792661</v>
      </c>
      <c r="F49" s="12">
        <f>$K$4/$K$3*('Ara islemler-Mo'!L49-$A49)</f>
        <v>85.104183346615471</v>
      </c>
      <c r="G49" s="12">
        <f>$K$4/$K$3*('Ara islemler-Mo'!N49-$A49)</f>
        <v>84.081124062909922</v>
      </c>
      <c r="H49" s="18">
        <f>$K$4/$K$3*('Ara islemler-Mo'!P49-$A49)</f>
        <v>81.612260514700381</v>
      </c>
      <c r="I49" s="21">
        <f>$D$5*$D$3/$D$6*($K$5-B$13*'Ara islemler-Mo'!$B49)</f>
        <v>3.2161711304347827E-2</v>
      </c>
      <c r="J49" s="12">
        <f>$D$5*$D$3/$D$6*($K$5-C$13*'Ara islemler-Mo'!$B49)</f>
        <v>3.063546571023339E-2</v>
      </c>
      <c r="K49" s="12">
        <f>$D$5*$D$3/$D$6*($K$5-D$13*'Ara islemler-Mo'!$B49)</f>
        <v>2.9592077403260857E-2</v>
      </c>
      <c r="L49" s="12">
        <f>$D$5*$D$3/$D$6*($K$5-E$13*'Ara islemler-Mo'!$B49)</f>
        <v>2.8093233889667096E-2</v>
      </c>
      <c r="M49" s="12">
        <f>$D$5*$D$3/$D$6*($K$5-F$13*'Ara islemler-Mo'!$B49)</f>
        <v>2.5675936189915052E-2</v>
      </c>
      <c r="N49" s="12">
        <f>$D$5*$D$3/$D$6*($K$5-G$13*'Ara islemler-Mo'!$B49)</f>
        <v>2.2729217287640248E-2</v>
      </c>
      <c r="O49" s="18">
        <f>$D$5*$D$3/$D$6*($K$5-H$13*'Ara islemler-Mo'!$B49)</f>
        <v>2.0714749853025034E-2</v>
      </c>
      <c r="P49" s="21">
        <f t="shared" ref="P49:P79" si="12">I49/B49*3600</f>
        <v>2.0659931134495046</v>
      </c>
      <c r="Q49" s="12">
        <f t="shared" si="11"/>
        <v>1.5452272609062954</v>
      </c>
      <c r="R49" s="12">
        <f t="shared" si="2"/>
        <v>1.3792120836363195</v>
      </c>
      <c r="S49" s="12">
        <f t="shared" si="3"/>
        <v>1.2308858413740307</v>
      </c>
      <c r="T49" s="12">
        <f t="shared" si="4"/>
        <v>1.0861201723448557</v>
      </c>
      <c r="U49" s="12">
        <f t="shared" si="4"/>
        <v>0.97316946160570927</v>
      </c>
      <c r="V49" s="18">
        <f t="shared" si="4"/>
        <v>0.91374873089635433</v>
      </c>
      <c r="W49" s="21">
        <f>1-1/(W$13*'Ara islemler-Mo'!$B49)</f>
        <v>0.40118010102222179</v>
      </c>
      <c r="X49" s="12">
        <f>1-1/(X$13*'Ara islemler-Mo'!$B49)</f>
        <v>0.53910809714514762</v>
      </c>
      <c r="Y49" s="18">
        <f>1-1/(Y$13*'Ara islemler-Mo'!$B49)</f>
        <v>0.72377044127382695</v>
      </c>
      <c r="Z49" s="21">
        <f>2*$A49/('Ara islemler-Mo'!F49+$A49)</f>
        <v>0.53414280549246318</v>
      </c>
      <c r="AA49" s="12">
        <f>2*$A49/('Ara islemler-Mo'!G49+$A49)</f>
        <v>1.18553047257113</v>
      </c>
      <c r="AB49" s="18">
        <f>2*$A49/('Ara islemler-Mo'!H49+$A49)</f>
        <v>0.51444027258753688</v>
      </c>
      <c r="AC49" s="21">
        <f t="shared" si="8"/>
        <v>0.21428746466775933</v>
      </c>
      <c r="AD49" s="12">
        <f t="shared" si="9"/>
        <v>0.63912907717540957</v>
      </c>
      <c r="AE49" s="18">
        <f t="shared" si="10"/>
        <v>0.37233666309970936</v>
      </c>
    </row>
    <row r="50" spans="1:31">
      <c r="A50" s="85">
        <v>1.4</v>
      </c>
      <c r="B50" s="103">
        <f>$K$4/$K$3*('Ara islemler-Mo'!D50-$A50)</f>
        <v>56.89541188871803</v>
      </c>
      <c r="C50" s="12">
        <f>$K$4/$K$3*('Ara islemler-Mo'!F50-$A50)</f>
        <v>71.536363101289041</v>
      </c>
      <c r="D50" s="12">
        <f>$K$4/$K$3*('Ara islemler-Mo'!H50-$A50)</f>
        <v>77.122736553904645</v>
      </c>
      <c r="E50" s="12">
        <f>$K$4/$K$3*('Ara islemler-Mo'!J50-$A50)</f>
        <v>81.755848335619007</v>
      </c>
      <c r="F50" s="12">
        <f>$K$4/$K$3*('Ara islemler-Mo'!L50-$A50)</f>
        <v>84.359282902500595</v>
      </c>
      <c r="G50" s="12">
        <f>$K$4/$K$3*('Ara islemler-Mo'!N50-$A50)</f>
        <v>83.021653303222806</v>
      </c>
      <c r="H50" s="18">
        <f>$K$4/$K$3*('Ara islemler-Mo'!P50-$A50)</f>
        <v>80.361429345961412</v>
      </c>
      <c r="I50" s="21">
        <f>$D$5*$D$3/$D$6*($K$5-B$13*'Ara islemler-Mo'!$B50)</f>
        <v>3.2049391304347821E-2</v>
      </c>
      <c r="J50" s="12">
        <f>$D$5*$D$3/$D$6*($K$5-C$13*'Ara islemler-Mo'!$B50)</f>
        <v>3.0498546096593145E-2</v>
      </c>
      <c r="K50" s="12">
        <f>$D$5*$D$3/$D$6*($K$5-D$13*'Ara islemler-Mo'!$B50)</f>
        <v>2.9438340739122801E-2</v>
      </c>
      <c r="L50" s="12">
        <f>$D$5*$D$3/$D$6*($K$5-E$13*'Ara islemler-Mo'!$B50)</f>
        <v>2.791533927121043E-2</v>
      </c>
      <c r="M50" s="12">
        <f>$D$5*$D$3/$D$6*($K$5-F$13*'Ara islemler-Mo'!$B50)</f>
        <v>2.5459080221006881E-2</v>
      </c>
      <c r="N50" s="12">
        <f>$D$5*$D$3/$D$6*($K$5-G$13*'Ara islemler-Mo'!$B50)</f>
        <v>2.2464866900545454E-2</v>
      </c>
      <c r="O50" s="18">
        <f>$D$5*$D$3/$D$6*($K$5-H$13*'Ara islemler-Mo'!$B50)</f>
        <v>2.0417930824727613E-2</v>
      </c>
      <c r="P50" s="21">
        <f t="shared" si="12"/>
        <v>2.0278930209929773</v>
      </c>
      <c r="Q50" s="12">
        <f t="shared" si="11"/>
        <v>1.5348105660931606</v>
      </c>
      <c r="R50" s="12">
        <f t="shared" si="2"/>
        <v>1.3741476430464723</v>
      </c>
      <c r="S50" s="12">
        <f t="shared" si="3"/>
        <v>1.229211407162101</v>
      </c>
      <c r="T50" s="12">
        <f t="shared" si="4"/>
        <v>1.0864564709677966</v>
      </c>
      <c r="U50" s="12">
        <f t="shared" si="4"/>
        <v>0.97412563619501202</v>
      </c>
      <c r="V50" s="18">
        <f t="shared" si="4"/>
        <v>0.91467450949108087</v>
      </c>
      <c r="W50" s="21">
        <f>1-1/(W$13*'Ara islemler-Mo'!$B50)</f>
        <v>0.41067862355773133</v>
      </c>
      <c r="X50" s="12">
        <f>1-1/(X$13*'Ara islemler-Mo'!$B50)</f>
        <v>0.54641879629387979</v>
      </c>
      <c r="Y50" s="18">
        <f>1-1/(Y$13*'Ara islemler-Mo'!$B50)</f>
        <v>0.72815201358465587</v>
      </c>
      <c r="Z50" s="21">
        <f>2*$A50/('Ara islemler-Mo'!F50+$A50)</f>
        <v>0.5407809409365919</v>
      </c>
      <c r="AA50" s="12">
        <f>2*$A50/('Ara islemler-Mo'!G50+$A50)</f>
        <v>1.2000309510841018</v>
      </c>
      <c r="AB50" s="18">
        <f>2*$A50/('Ara islemler-Mo'!H50+$A50)</f>
        <v>0.52205934420580336</v>
      </c>
      <c r="AC50" s="21">
        <f t="shared" si="8"/>
        <v>0.22208717247009435</v>
      </c>
      <c r="AD50" s="12">
        <f t="shared" si="9"/>
        <v>0.6557194678067747</v>
      </c>
      <c r="AE50" s="18">
        <f t="shared" si="10"/>
        <v>0.38013856269414065</v>
      </c>
    </row>
    <row r="51" spans="1:31">
      <c r="A51" s="85">
        <v>1.44</v>
      </c>
      <c r="B51" s="103">
        <f>$K$4/$K$3*('Ara islemler-Mo'!D51-$A51)</f>
        <v>57.699880830427063</v>
      </c>
      <c r="C51" s="12">
        <f>$K$4/$K$3*('Ara islemler-Mo'!F51-$A51)</f>
        <v>71.675441876506142</v>
      </c>
      <c r="D51" s="12">
        <f>$K$4/$K$3*('Ara islemler-Mo'!H51-$A51)</f>
        <v>76.986013845869707</v>
      </c>
      <c r="E51" s="12">
        <f>$K$4/$K$3*('Ara islemler-Mo'!J51-$A51)</f>
        <v>81.331253312282257</v>
      </c>
      <c r="F51" s="12">
        <f>$K$4/$K$3*('Ara islemler-Mo'!L51-$A51)</f>
        <v>83.599146031752937</v>
      </c>
      <c r="G51" s="12">
        <f>$K$4/$K$3*('Ara islemler-Mo'!N51-$A51)</f>
        <v>81.943908394162463</v>
      </c>
      <c r="H51" s="18">
        <f>$K$4/$K$3*('Ara islemler-Mo'!P51-$A51)</f>
        <v>79.088904766283235</v>
      </c>
      <c r="I51" s="21">
        <f>$D$5*$D$3/$D$6*($K$5-B$13*'Ara islemler-Mo'!$B51)</f>
        <v>3.1933815652173916E-2</v>
      </c>
      <c r="J51" s="12">
        <f>$D$5*$D$3/$D$6*($K$5-C$13*'Ara islemler-Mo'!$B51)</f>
        <v>3.0357657798499558E-2</v>
      </c>
      <c r="K51" s="12">
        <f>$D$5*$D$3/$D$6*($K$5-D$13*'Ara islemler-Mo'!$B51)</f>
        <v>2.9280147939792344E-2</v>
      </c>
      <c r="L51" s="12">
        <f>$D$5*$D$3/$D$6*($K$5-E$13*'Ara islemler-Mo'!$B51)</f>
        <v>2.7732288287001403E-2</v>
      </c>
      <c r="M51" s="12">
        <f>$D$5*$D$3/$D$6*($K$5-F$13*'Ara islemler-Mo'!$B51)</f>
        <v>2.5235938571840512E-2</v>
      </c>
      <c r="N51" s="12">
        <f>$D$5*$D$3/$D$6*($K$5-G$13*'Ara islemler-Mo'!$B51)</f>
        <v>2.219285418338994E-2</v>
      </c>
      <c r="O51" s="18">
        <f>$D$5*$D$3/$D$6*($K$5-H$13*'Ara islemler-Mo'!$B51)</f>
        <v>2.0112508346334608E-2</v>
      </c>
      <c r="P51" s="21">
        <f t="shared" si="12"/>
        <v>1.9924085577522193</v>
      </c>
      <c r="Q51" s="12">
        <f t="shared" si="11"/>
        <v>1.5247561119036617</v>
      </c>
      <c r="R51" s="12">
        <f t="shared" si="2"/>
        <v>1.3691906791574662</v>
      </c>
      <c r="S51" s="12">
        <f t="shared" si="3"/>
        <v>1.2275261202464252</v>
      </c>
      <c r="T51" s="12">
        <f t="shared" si="4"/>
        <v>1.0867261589504646</v>
      </c>
      <c r="U51" s="12">
        <f t="shared" si="4"/>
        <v>0.97498736179265899</v>
      </c>
      <c r="V51" s="18">
        <f t="shared" si="4"/>
        <v>0.9154890975007145</v>
      </c>
      <c r="W51" s="21">
        <f>1-1/(W$13*'Ara islemler-Mo'!$B51)</f>
        <v>0.42014295690480241</v>
      </c>
      <c r="X51" s="12">
        <f>1-1/(X$13*'Ara islemler-Mo'!$B51)</f>
        <v>0.55370318115321804</v>
      </c>
      <c r="Y51" s="18">
        <f>1-1/(Y$13*'Ara islemler-Mo'!$B51)</f>
        <v>0.73251781476888778</v>
      </c>
      <c r="Z51" s="21">
        <f>2*$A51/('Ara islemler-Mo'!F51+$A51)</f>
        <v>0.54728713723179212</v>
      </c>
      <c r="AA51" s="12">
        <f>2*$A51/('Ara islemler-Mo'!G51+$A51)</f>
        <v>1.2140710596283564</v>
      </c>
      <c r="AB51" s="18">
        <f>2*$A51/('Ara islemler-Mo'!H51+$A51)</f>
        <v>0.52952559349673367</v>
      </c>
      <c r="AC51" s="21">
        <f t="shared" si="8"/>
        <v>0.22993883611252952</v>
      </c>
      <c r="AD51" s="12">
        <f t="shared" si="9"/>
        <v>0.67223500786227919</v>
      </c>
      <c r="AE51" s="18">
        <f t="shared" si="10"/>
        <v>0.38788693061242574</v>
      </c>
    </row>
    <row r="52" spans="1:31">
      <c r="A52" s="85">
        <v>1.48</v>
      </c>
      <c r="B52" s="103">
        <f>$K$4/$K$3*('Ara islemler-Mo'!D52-$A52)</f>
        <v>58.455897147803228</v>
      </c>
      <c r="C52" s="12">
        <f>$K$4/$K$3*('Ara islemler-Mo'!F52-$A52)</f>
        <v>71.789535662674822</v>
      </c>
      <c r="D52" s="12">
        <f>$K$4/$K$3*('Ara islemler-Mo'!H52-$A52)</f>
        <v>76.829740661496501</v>
      </c>
      <c r="E52" s="12">
        <f>$K$4/$K$3*('Ara islemler-Mo'!J52-$A52)</f>
        <v>80.890251627512825</v>
      </c>
      <c r="F52" s="12">
        <f>$K$4/$K$3*('Ara islemler-Mo'!L52-$A52)</f>
        <v>82.822981174968405</v>
      </c>
      <c r="G52" s="12">
        <f>$K$4/$K$3*('Ara islemler-Mo'!N52-$A52)</f>
        <v>80.847152140776856</v>
      </c>
      <c r="H52" s="18">
        <f>$K$4/$K$3*('Ara islemler-Mo'!P52-$A52)</f>
        <v>77.793926908248281</v>
      </c>
      <c r="I52" s="21">
        <f>$D$5*$D$3/$D$6*($K$5-B$13*'Ara islemler-Mo'!$B52)</f>
        <v>3.1814984347826085E-2</v>
      </c>
      <c r="J52" s="12">
        <f>$D$5*$D$3/$D$6*($K$5-C$13*'Ara islemler-Mo'!$B52)</f>
        <v>3.021280081595263E-2</v>
      </c>
      <c r="K52" s="12">
        <f>$D$5*$D$3/$D$6*($K$5-D$13*'Ara islemler-Mo'!$B52)</f>
        <v>2.9117499005269477E-2</v>
      </c>
      <c r="L52" s="12">
        <f>$D$5*$D$3/$D$6*($K$5-E$13*'Ara islemler-Mo'!$B52)</f>
        <v>2.7544080937040007E-2</v>
      </c>
      <c r="M52" s="12">
        <f>$D$5*$D$3/$D$6*($K$5-F$13*'Ara islemler-Mo'!$B52)</f>
        <v>2.5006511242415933E-2</v>
      </c>
      <c r="N52" s="12">
        <f>$D$5*$D$3/$D$6*($K$5-G$13*'Ara islemler-Mo'!$B52)</f>
        <v>2.1913179136173709E-2</v>
      </c>
      <c r="O52" s="18">
        <f>$D$5*$D$3/$D$6*($K$5-H$13*'Ara islemler-Mo'!$B52)</f>
        <v>1.9798482417846031E-2</v>
      </c>
      <c r="P52" s="21">
        <f t="shared" si="12"/>
        <v>1.9593223137535594</v>
      </c>
      <c r="Q52" s="12">
        <f t="shared" si="11"/>
        <v>1.5150687622288059</v>
      </c>
      <c r="R52" s="12">
        <f t="shared" si="2"/>
        <v>1.3643544220825743</v>
      </c>
      <c r="S52" s="12">
        <f t="shared" si="3"/>
        <v>1.2258422909840183</v>
      </c>
      <c r="T52" s="12">
        <f t="shared" si="4"/>
        <v>1.0869379391514242</v>
      </c>
      <c r="U52" s="12">
        <f t="shared" si="4"/>
        <v>0.97576034283632995</v>
      </c>
      <c r="V52" s="18">
        <f t="shared" si="4"/>
        <v>0.91619666903186847</v>
      </c>
      <c r="W52" s="21">
        <f>1-1/(W$13*'Ara islemler-Mo'!$B52)</f>
        <v>0.42956208555321118</v>
      </c>
      <c r="X52" s="12">
        <f>1-1/(X$13*'Ara islemler-Mo'!$B52)</f>
        <v>0.560952773448682</v>
      </c>
      <c r="Y52" s="18">
        <f>1-1/(Y$13*'Ara islemler-Mo'!$B52)</f>
        <v>0.73686276348314483</v>
      </c>
      <c r="Z52" s="21">
        <f>2*$A52/('Ara islemler-Mo'!F52+$A52)</f>
        <v>0.55367338649068287</v>
      </c>
      <c r="AA52" s="12">
        <f>2*$A52/('Ara islemler-Mo'!G52+$A52)</f>
        <v>1.227673623158609</v>
      </c>
      <c r="AB52" s="18">
        <f>2*$A52/('Ara islemler-Mo'!H52+$A52)</f>
        <v>0.53685077465231612</v>
      </c>
      <c r="AC52" s="21">
        <f t="shared" si="8"/>
        <v>0.23783709461624689</v>
      </c>
      <c r="AD52" s="12">
        <f t="shared" si="9"/>
        <v>0.68866692380061378</v>
      </c>
      <c r="AE52" s="18">
        <f t="shared" si="10"/>
        <v>0.3955853453883727</v>
      </c>
    </row>
    <row r="53" spans="1:31">
      <c r="A53" s="85">
        <v>1.52</v>
      </c>
      <c r="B53" s="103">
        <f>$K$4/$K$3*('Ara islemler-Mo'!D53-$A53)</f>
        <v>59.164112241824661</v>
      </c>
      <c r="C53" s="12">
        <f>$K$4/$K$3*('Ara islemler-Mo'!F53-$A53)</f>
        <v>71.877974086335854</v>
      </c>
      <c r="D53" s="12">
        <f>$K$4/$K$3*('Ara islemler-Mo'!H53-$A53)</f>
        <v>76.653126435926978</v>
      </c>
      <c r="E53" s="12">
        <f>$K$4/$K$3*('Ara islemler-Mo'!J53-$A53)</f>
        <v>80.432057284622999</v>
      </c>
      <c r="F53" s="12">
        <f>$K$4/$K$3*('Ara islemler-Mo'!L53-$A53)</f>
        <v>82.030071469154763</v>
      </c>
      <c r="G53" s="12">
        <f>$K$4/$K$3*('Ara islemler-Mo'!N53-$A53)</f>
        <v>79.730699863075898</v>
      </c>
      <c r="H53" s="18">
        <f>$K$4/$K$3*('Ara islemler-Mo'!P53-$A53)</f>
        <v>76.475774951412774</v>
      </c>
      <c r="I53" s="21">
        <f>$D$5*$D$3/$D$6*($K$5-B$13*'Ara islemler-Mo'!$B53)</f>
        <v>3.1692897391304355E-2</v>
      </c>
      <c r="J53" s="12">
        <f>$D$5*$D$3/$D$6*($K$5-C$13*'Ara islemler-Mo'!$B53)</f>
        <v>3.0063975148952364E-2</v>
      </c>
      <c r="K53" s="12">
        <f>$D$5*$D$3/$D$6*($K$5-D$13*'Ara islemler-Mo'!$B53)</f>
        <v>2.8950393935554208E-2</v>
      </c>
      <c r="L53" s="12">
        <f>$D$5*$D$3/$D$6*($K$5-E$13*'Ara islemler-Mo'!$B53)</f>
        <v>2.7350717221326242E-2</v>
      </c>
      <c r="M53" s="12">
        <f>$D$5*$D$3/$D$6*($K$5-F$13*'Ara islemler-Mo'!$B53)</f>
        <v>2.4770798232733142E-2</v>
      </c>
      <c r="N53" s="12">
        <f>$D$5*$D$3/$D$6*($K$5-G$13*'Ara islemler-Mo'!$B53)</f>
        <v>2.1625841758896754E-2</v>
      </c>
      <c r="O53" s="18">
        <f>$D$5*$D$3/$D$6*($K$5-H$13*'Ara islemler-Mo'!$B53)</f>
        <v>1.9475853039261876E-2</v>
      </c>
      <c r="P53" s="21">
        <f t="shared" si="12"/>
        <v>1.9284398309291175</v>
      </c>
      <c r="Q53" s="12">
        <f t="shared" si="11"/>
        <v>1.505750710311176</v>
      </c>
      <c r="R53" s="12">
        <f t="shared" si="2"/>
        <v>1.3596499322843933</v>
      </c>
      <c r="S53" s="12">
        <f t="shared" si="3"/>
        <v>1.2241708756540604</v>
      </c>
      <c r="T53" s="12">
        <f t="shared" si="4"/>
        <v>1.0870997920728518</v>
      </c>
      <c r="U53" s="12">
        <f t="shared" si="4"/>
        <v>0.97644985514648486</v>
      </c>
      <c r="V53" s="18">
        <f t="shared" si="4"/>
        <v>0.91680105217485641</v>
      </c>
      <c r="W53" s="21">
        <f>1-1/(W$13*'Ara islemler-Mo'!$B53)</f>
        <v>0.43892580706415651</v>
      </c>
      <c r="X53" s="12">
        <f>1-1/(X$13*'Ara islemler-Mo'!$B53)</f>
        <v>0.56815972070001686</v>
      </c>
      <c r="Y53" s="18">
        <f>1-1/(Y$13*'Ara islemler-Mo'!$B53)</f>
        <v>0.74118215344566707</v>
      </c>
      <c r="Z53" s="21">
        <f>2*$A53/('Ara islemler-Mo'!F53+$A53)</f>
        <v>0.55995047115793817</v>
      </c>
      <c r="AA53" s="12">
        <f>2*$A53/('Ara islemler-Mo'!G53+$A53)</f>
        <v>1.2408599842517583</v>
      </c>
      <c r="AB53" s="18">
        <f>2*$A53/('Ara islemler-Mo'!H53+$A53)</f>
        <v>0.54404566719276437</v>
      </c>
      <c r="AC53" s="21">
        <f t="shared" si="8"/>
        <v>0.24577671246895272</v>
      </c>
      <c r="AD53" s="12">
        <f t="shared" si="9"/>
        <v>0.70500666208030627</v>
      </c>
      <c r="AE53" s="18">
        <f t="shared" si="10"/>
        <v>0.4032369391827178</v>
      </c>
    </row>
    <row r="54" spans="1:31">
      <c r="A54" s="85">
        <v>1.56</v>
      </c>
      <c r="B54" s="103">
        <f>$K$4/$K$3*('Ara islemler-Mo'!D54-$A54)</f>
        <v>59.825223703682866</v>
      </c>
      <c r="C54" s="12">
        <f>$K$4/$K$3*('Ara islemler-Mo'!F54-$A54)</f>
        <v>71.940215730735886</v>
      </c>
      <c r="D54" s="12">
        <f>$K$4/$K$3*('Ara islemler-Mo'!H54-$A54)</f>
        <v>76.455496766860861</v>
      </c>
      <c r="E54" s="12">
        <f>$K$4/$K$3*('Ara islemler-Mo'!J54-$A54)</f>
        <v>79.955979714580167</v>
      </c>
      <c r="F54" s="12">
        <f>$K$4/$K$3*('Ara islemler-Mo'!L54-$A54)</f>
        <v>81.219770876347653</v>
      </c>
      <c r="G54" s="12">
        <f>$K$4/$K$3*('Ara islemler-Mo'!N54-$A54)</f>
        <v>78.593916685194785</v>
      </c>
      <c r="H54" s="18">
        <f>$K$4/$K$3*('Ara islemler-Mo'!P54-$A54)</f>
        <v>75.133764609837812</v>
      </c>
      <c r="I54" s="21">
        <f>$D$5*$D$3/$D$6*($K$5-B$13*'Ara islemler-Mo'!$B54)</f>
        <v>3.1567554782608698E-2</v>
      </c>
      <c r="J54" s="12">
        <f>$D$5*$D$3/$D$6*($K$5-C$13*'Ara islemler-Mo'!$B54)</f>
        <v>2.991118079749875E-2</v>
      </c>
      <c r="K54" s="12">
        <f>$D$5*$D$3/$D$6*($K$5-D$13*'Ara islemler-Mo'!$B54)</f>
        <v>2.877883273064652E-2</v>
      </c>
      <c r="L54" s="12">
        <f>$D$5*$D$3/$D$6*($K$5-E$13*'Ara islemler-Mo'!$B54)</f>
        <v>2.7152197139860109E-2</v>
      </c>
      <c r="M54" s="12">
        <f>$D$5*$D$3/$D$6*($K$5-F$13*'Ara islemler-Mo'!$B54)</f>
        <v>2.4528799542792142E-2</v>
      </c>
      <c r="N54" s="12">
        <f>$D$5*$D$3/$D$6*($K$5-G$13*'Ara islemler-Mo'!$B54)</f>
        <v>2.1330842051559079E-2</v>
      </c>
      <c r="O54" s="18">
        <f>$D$5*$D$3/$D$6*($K$5-H$13*'Ara islemler-Mo'!$B54)</f>
        <v>1.9144620210582136E-2</v>
      </c>
      <c r="P54" s="21">
        <f t="shared" si="12"/>
        <v>1.8995866656558007</v>
      </c>
      <c r="Q54" s="12">
        <f t="shared" si="11"/>
        <v>1.4968018899752891</v>
      </c>
      <c r="R54" s="12">
        <f t="shared" si="2"/>
        <v>1.3550863209515351</v>
      </c>
      <c r="S54" s="12">
        <f t="shared" si="3"/>
        <v>1.2225215681482271</v>
      </c>
      <c r="T54" s="12">
        <f t="shared" si="4"/>
        <v>1.0872190034676272</v>
      </c>
      <c r="U54" s="12">
        <f t="shared" si="4"/>
        <v>0.97706075259229674</v>
      </c>
      <c r="V54" s="18">
        <f t="shared" si="4"/>
        <v>0.91730572953443379</v>
      </c>
      <c r="W54" s="21">
        <f>1-1/(W$13*'Ara islemler-Mo'!$B54)</f>
        <v>0.44822471211281345</v>
      </c>
      <c r="X54" s="12">
        <f>1-1/(X$13*'Ara islemler-Mo'!$B54)</f>
        <v>0.57531678086060634</v>
      </c>
      <c r="Y54" s="18">
        <f>1-1/(Y$13*'Ara islemler-Mo'!$B54)</f>
        <v>0.74547164423014489</v>
      </c>
      <c r="Z54" s="21">
        <f>2*$A54/('Ara islemler-Mo'!F54+$A54)</f>
        <v>0.56612808209921539</v>
      </c>
      <c r="AA54" s="12">
        <f>2*$A54/('Ara islemler-Mo'!G54+$A54)</f>
        <v>1.253650121530028</v>
      </c>
      <c r="AB54" s="18">
        <f>2*$A54/('Ara islemler-Mo'!H54+$A54)</f>
        <v>0.55112014912447116</v>
      </c>
      <c r="AC54" s="21">
        <f t="shared" si="8"/>
        <v>0.25375259661790006</v>
      </c>
      <c r="AD54" s="12">
        <f t="shared" si="9"/>
        <v>0.72124595224416366</v>
      </c>
      <c r="AE54" s="18">
        <f t="shared" si="10"/>
        <v>0.41084444373618217</v>
      </c>
    </row>
    <row r="55" spans="1:31">
      <c r="A55" s="85">
        <v>1.6</v>
      </c>
      <c r="B55" s="103">
        <f>$K$4/$K$3*('Ara islemler-Mo'!D55-$A55)</f>
        <v>60.439969777776753</v>
      </c>
      <c r="C55" s="12">
        <f>$K$4/$K$3*('Ara islemler-Mo'!F55-$A55)</f>
        <v>71.975836684765298</v>
      </c>
      <c r="D55" s="12">
        <f>$K$4/$K$3*('Ara islemler-Mo'!H55-$A55)</f>
        <v>76.236284619605243</v>
      </c>
      <c r="E55" s="12">
        <f>$K$4/$K$3*('Ara islemler-Mo'!J55-$A55)</f>
        <v>79.461417615282002</v>
      </c>
      <c r="F55" s="12">
        <f>$K$4/$K$3*('Ara islemler-Mo'!L55-$A55)</f>
        <v>80.391500219512508</v>
      </c>
      <c r="G55" s="12">
        <f>$K$4/$K$3*('Ara islemler-Mo'!N55-$A55)</f>
        <v>77.436214692442675</v>
      </c>
      <c r="H55" s="18">
        <f>$K$4/$K$3*('Ara islemler-Mo'!P55-$A55)</f>
        <v>73.767245462193088</v>
      </c>
      <c r="I55" s="21">
        <f>$D$5*$D$3/$D$6*($K$5-B$13*'Ara islemler-Mo'!$B55)</f>
        <v>3.1438956521739135E-2</v>
      </c>
      <c r="J55" s="12">
        <f>$D$5*$D$3/$D$6*($K$5-C$13*'Ara islemler-Mo'!$B55)</f>
        <v>2.9754417761591802E-2</v>
      </c>
      <c r="K55" s="12">
        <f>$D$5*$D$3/$D$6*($K$5-D$13*'Ara islemler-Mo'!$B55)</f>
        <v>2.8602815390546436E-2</v>
      </c>
      <c r="L55" s="12">
        <f>$D$5*$D$3/$D$6*($K$5-E$13*'Ara islemler-Mo'!$B55)</f>
        <v>2.6948520692641614E-2</v>
      </c>
      <c r="M55" s="12">
        <f>$D$5*$D$3/$D$6*($K$5-F$13*'Ara islemler-Mo'!$B55)</f>
        <v>2.4280515172592936E-2</v>
      </c>
      <c r="N55" s="12">
        <f>$D$5*$D$3/$D$6*($K$5-G$13*'Ara islemler-Mo'!$B55)</f>
        <v>2.102818001416069E-2</v>
      </c>
      <c r="O55" s="18">
        <f>$D$5*$D$3/$D$6*($K$5-H$13*'Ara islemler-Mo'!$B55)</f>
        <v>1.8804783931806828E-2</v>
      </c>
      <c r="P55" s="21">
        <f t="shared" si="12"/>
        <v>1.8726058913397452</v>
      </c>
      <c r="Q55" s="12">
        <f t="shared" si="11"/>
        <v>1.4882203372066265</v>
      </c>
      <c r="R55" s="12">
        <f t="shared" si="2"/>
        <v>1.3506709556972158</v>
      </c>
      <c r="S55" s="12">
        <f t="shared" si="3"/>
        <v>1.2209028910510145</v>
      </c>
      <c r="T55" s="12">
        <f t="shared" si="4"/>
        <v>1.0873021946680699</v>
      </c>
      <c r="U55" s="12">
        <f t="shared" si="4"/>
        <v>0.97759747621504689</v>
      </c>
      <c r="V55" s="18">
        <f t="shared" si="4"/>
        <v>0.91771384074793061</v>
      </c>
      <c r="W55" s="21">
        <f>1-1/(W$13*'Ara islemler-Mo'!$B55)</f>
        <v>0.45745016137060979</v>
      </c>
      <c r="X55" s="12">
        <f>1-1/(X$13*'Ara islemler-Mo'!$B55)</f>
        <v>0.58241730452452423</v>
      </c>
      <c r="Y55" s="18">
        <f>1-1/(Y$13*'Ara islemler-Mo'!$B55)</f>
        <v>0.74972725060174672</v>
      </c>
      <c r="Z55" s="21">
        <f>2*$A55/('Ara islemler-Mo'!F55+$A55)</f>
        <v>0.57221492595732137</v>
      </c>
      <c r="AA55" s="12">
        <f>2*$A55/('Ara islemler-Mo'!G55+$A55)</f>
        <v>1.266062756910046</v>
      </c>
      <c r="AB55" s="18">
        <f>2*$A55/('Ara islemler-Mo'!H55+$A55)</f>
        <v>0.55808326633261729</v>
      </c>
      <c r="AC55" s="21">
        <f t="shared" si="8"/>
        <v>0.26175981021784822</v>
      </c>
      <c r="AD55" s="12">
        <f t="shared" si="9"/>
        <v>0.73737685823843691</v>
      </c>
      <c r="AE55" s="18">
        <f t="shared" si="10"/>
        <v>0.41841023287439549</v>
      </c>
    </row>
    <row r="56" spans="1:31">
      <c r="A56" s="85">
        <v>1.64</v>
      </c>
      <c r="B56" s="103">
        <f>$K$4/$K$3*('Ara islemler-Mo'!D56-$A56)</f>
        <v>61.009124104429794</v>
      </c>
      <c r="C56" s="12">
        <f>$K$4/$K$3*('Ara islemler-Mo'!F56-$A56)</f>
        <v>71.984519801318598</v>
      </c>
      <c r="D56" s="12">
        <f>$K$4/$K$3*('Ara islemler-Mo'!H56-$A56)</f>
        <v>75.995021875068872</v>
      </c>
      <c r="E56" s="12">
        <f>$K$4/$K$3*('Ara islemler-Mo'!J56-$A56)</f>
        <v>78.947852883513121</v>
      </c>
      <c r="F56" s="12">
        <f>$K$4/$K$3*('Ara islemler-Mo'!L56-$A56)</f>
        <v>79.544743175572904</v>
      </c>
      <c r="G56" s="12">
        <f>$K$4/$K$3*('Ara islemler-Mo'!N56-$A56)</f>
        <v>76.257049995230688</v>
      </c>
      <c r="H56" s="18">
        <f>$K$4/$K$3*('Ara islemler-Mo'!P56-$A56)</f>
        <v>72.375598155600741</v>
      </c>
      <c r="I56" s="21">
        <f>$D$5*$D$3/$D$6*($K$5-B$13*'Ara islemler-Mo'!$B56)</f>
        <v>3.1307102608695653E-2</v>
      </c>
      <c r="J56" s="12">
        <f>$D$5*$D$3/$D$6*($K$5-C$13*'Ara islemler-Mo'!$B56)</f>
        <v>2.9593686041231516E-2</v>
      </c>
      <c r="K56" s="12">
        <f>$D$5*$D$3/$D$6*($K$5-D$13*'Ara islemler-Mo'!$B56)</f>
        <v>2.8422341915253939E-2</v>
      </c>
      <c r="L56" s="12">
        <f>$D$5*$D$3/$D$6*($K$5-E$13*'Ara islemler-Mo'!$B56)</f>
        <v>2.6739687879670754E-2</v>
      </c>
      <c r="M56" s="12">
        <f>$D$5*$D$3/$D$6*($K$5-F$13*'Ara islemler-Mo'!$B56)</f>
        <v>2.4025945122135524E-2</v>
      </c>
      <c r="N56" s="12">
        <f>$D$5*$D$3/$D$6*($K$5-G$13*'Ara islemler-Mo'!$B56)</f>
        <v>2.0717855646701585E-2</v>
      </c>
      <c r="O56" s="18">
        <f>$D$5*$D$3/$D$6*($K$5-H$13*'Ara islemler-Mo'!$B56)</f>
        <v>1.8456344202935938E-2</v>
      </c>
      <c r="P56" s="21">
        <f t="shared" si="12"/>
        <v>1.8473559659434766</v>
      </c>
      <c r="Q56" s="12">
        <f t="shared" si="11"/>
        <v>1.4800025066845266</v>
      </c>
      <c r="R56" s="12">
        <f t="shared" si="2"/>
        <v>1.34640965118903</v>
      </c>
      <c r="S56" s="12">
        <f t="shared" si="3"/>
        <v>1.2193222849119121</v>
      </c>
      <c r="T56" s="12">
        <f t="shared" si="4"/>
        <v>1.0873553548193342</v>
      </c>
      <c r="U56" s="12">
        <f t="shared" si="4"/>
        <v>0.97806406532629309</v>
      </c>
      <c r="V56" s="18">
        <f t="shared" si="4"/>
        <v>0.91802818662339081</v>
      </c>
      <c r="W56" s="21">
        <f>1-1/(W$13*'Ara islemler-Mo'!$B56)</f>
        <v>0.46659425977447588</v>
      </c>
      <c r="X56" s="12">
        <f>1-1/(X$13*'Ara islemler-Mo'!$B56)</f>
        <v>0.58945521512242549</v>
      </c>
      <c r="Y56" s="18">
        <f>1-1/(Y$13*'Ara islemler-Mo'!$B56)</f>
        <v>0.75394533064778457</v>
      </c>
      <c r="Z56" s="21">
        <f>2*$A56/('Ara islemler-Mo'!F56+$A56)</f>
        <v>0.57821882254234591</v>
      </c>
      <c r="AA56" s="12">
        <f>2*$A56/('Ara islemler-Mo'!G56+$A56)</f>
        <v>1.2781154528888929</v>
      </c>
      <c r="AB56" s="18">
        <f>2*$A56/('Ara islemler-Mo'!H56+$A56)</f>
        <v>0.56494329802341481</v>
      </c>
      <c r="AC56" s="21">
        <f t="shared" si="8"/>
        <v>0.26979358349181493</v>
      </c>
      <c r="AD56" s="12">
        <f t="shared" si="9"/>
        <v>0.75339181923391862</v>
      </c>
      <c r="AE56" s="18">
        <f t="shared" si="10"/>
        <v>0.4259363616255134</v>
      </c>
    </row>
    <row r="57" spans="1:31">
      <c r="A57" s="85">
        <v>1.68</v>
      </c>
      <c r="B57" s="103">
        <f>$K$4/$K$3*('Ara islemler-Mo'!D57-$A57)</f>
        <v>61.533490751371822</v>
      </c>
      <c r="C57" s="12">
        <f>$K$4/$K$3*('Ara islemler-Mo'!F57-$A57)</f>
        <v>71.966044651379462</v>
      </c>
      <c r="D57" s="12">
        <f>$K$4/$K$3*('Ara islemler-Mo'!H57-$A57)</f>
        <v>75.731331250573646</v>
      </c>
      <c r="E57" s="12">
        <f>$K$4/$K$3*('Ara islemler-Mo'!J57-$A57)</f>
        <v>78.414844685041686</v>
      </c>
      <c r="F57" s="12">
        <f>$K$4/$K$3*('Ara islemler-Mo'!L57-$A57)</f>
        <v>78.679042268495294</v>
      </c>
      <c r="G57" s="12">
        <f>$K$4/$K$3*('Ara islemler-Mo'!N57-$A57)</f>
        <v>75.055919734123393</v>
      </c>
      <c r="H57" s="18">
        <f>$K$4/$K$3*('Ara islemler-Mo'!P57-$A57)</f>
        <v>70.958231510266202</v>
      </c>
      <c r="I57" s="21">
        <f>$D$5*$D$3/$D$6*($K$5-B$13*'Ara islemler-Mo'!$B57)</f>
        <v>3.1171993043478265E-2</v>
      </c>
      <c r="J57" s="12">
        <f>$D$5*$D$3/$D$6*($K$5-C$13*'Ara islemler-Mo'!$B57)</f>
        <v>2.9428985636417888E-2</v>
      </c>
      <c r="K57" s="12">
        <f>$D$5*$D$3/$D$6*($K$5-D$13*'Ara islemler-Mo'!$B57)</f>
        <v>2.8237412304769036E-2</v>
      </c>
      <c r="L57" s="12">
        <f>$D$5*$D$3/$D$6*($K$5-E$13*'Ara islemler-Mo'!$B57)</f>
        <v>2.6525698700947523E-2</v>
      </c>
      <c r="M57" s="12">
        <f>$D$5*$D$3/$D$6*($K$5-F$13*'Ara islemler-Mo'!$B57)</f>
        <v>2.3765089391419907E-2</v>
      </c>
      <c r="N57" s="12">
        <f>$D$5*$D$3/$D$6*($K$5-G$13*'Ara islemler-Mo'!$B57)</f>
        <v>2.0399868949181756E-2</v>
      </c>
      <c r="O57" s="18">
        <f>$D$5*$D$3/$D$6*($K$5-H$13*'Ara islemler-Mo'!$B57)</f>
        <v>1.809930102396947E-2</v>
      </c>
      <c r="P57" s="21">
        <f t="shared" si="12"/>
        <v>1.8237089036594263</v>
      </c>
      <c r="Q57" s="12">
        <f t="shared" si="11"/>
        <v>1.472143547756777</v>
      </c>
      <c r="R57" s="12">
        <f t="shared" si="2"/>
        <v>1.3423068447169086</v>
      </c>
      <c r="S57" s="12">
        <f t="shared" si="3"/>
        <v>1.217786194781906</v>
      </c>
      <c r="T57" s="12">
        <f t="shared" si="4"/>
        <v>1.0873838743124784</v>
      </c>
      <c r="U57" s="12">
        <f t="shared" si="4"/>
        <v>0.97846417014414122</v>
      </c>
      <c r="V57" s="18">
        <f t="shared" si="4"/>
        <v>0.91825123455709501</v>
      </c>
      <c r="W57" s="21">
        <f>1-1/(W$13*'Ara islemler-Mo'!$B57)</f>
        <v>0.47564982869219297</v>
      </c>
      <c r="X57" s="12">
        <f>1-1/(X$13*'Ara islemler-Mo'!$B57)</f>
        <v>0.596424987498134</v>
      </c>
      <c r="Y57" s="18">
        <f>1-1/(Y$13*'Ara islemler-Mo'!$B57)</f>
        <v>0.75812257293787133</v>
      </c>
      <c r="Z57" s="21">
        <f>2*$A57/('Ara islemler-Mo'!F57+$A57)</f>
        <v>0.58414679302629891</v>
      </c>
      <c r="AA57" s="12">
        <f>2*$A57/('Ara islemler-Mo'!G57+$A57)</f>
        <v>1.2898247009304407</v>
      </c>
      <c r="AB57" s="18">
        <f>2*$A57/('Ara islemler-Mo'!H57+$A57)</f>
        <v>0.57170781814110327</v>
      </c>
      <c r="AC57" s="21">
        <f t="shared" si="8"/>
        <v>0.27784932203405299</v>
      </c>
      <c r="AD57" s="12">
        <f t="shared" si="9"/>
        <v>0.76928368112722245</v>
      </c>
      <c r="AE57" s="18">
        <f t="shared" si="10"/>
        <v>0.43342460205782984</v>
      </c>
    </row>
    <row r="58" spans="1:31">
      <c r="A58" s="85">
        <v>1.72</v>
      </c>
      <c r="B58" s="103">
        <f>$K$4/$K$3*('Ara islemler-Mo'!D58-$A58)</f>
        <v>62.013899539159411</v>
      </c>
      <c r="C58" s="12">
        <f>$K$4/$K$3*('Ara islemler-Mo'!F58-$A58)</f>
        <v>71.920278154749909</v>
      </c>
      <c r="D58" s="12">
        <f>$K$4/$K$3*('Ara islemler-Mo'!H58-$A58)</f>
        <v>75.444918613756258</v>
      </c>
      <c r="E58" s="12">
        <f>$K$4/$K$3*('Ara islemler-Mo'!J58-$A58)</f>
        <v>77.862023699370823</v>
      </c>
      <c r="F58" s="12">
        <f>$K$4/$K$3*('Ara islemler-Mo'!L58-$A58)</f>
        <v>77.79399489891729</v>
      </c>
      <c r="G58" s="12">
        <f>$K$4/$K$3*('Ara islemler-Mo'!N58-$A58)</f>
        <v>73.832359055691626</v>
      </c>
      <c r="H58" s="18">
        <f>$K$4/$K$3*('Ara islemler-Mo'!P58-$A58)</f>
        <v>69.51457954787746</v>
      </c>
      <c r="I58" s="21">
        <f>$D$5*$D$3/$D$6*($K$5-B$13*'Ara islemler-Mo'!$B58)</f>
        <v>3.103362782608696E-2</v>
      </c>
      <c r="J58" s="12">
        <f>$D$5*$D$3/$D$6*($K$5-C$13*'Ara islemler-Mo'!$B58)</f>
        <v>2.9260316547150916E-2</v>
      </c>
      <c r="K58" s="12">
        <f>$D$5*$D$3/$D$6*($K$5-D$13*'Ara islemler-Mo'!$B58)</f>
        <v>2.8048026559091725E-2</v>
      </c>
      <c r="L58" s="12">
        <f>$D$5*$D$3/$D$6*($K$5-E$13*'Ara islemler-Mo'!$B58)</f>
        <v>2.6306553156471926E-2</v>
      </c>
      <c r="M58" s="12">
        <f>$D$5*$D$3/$D$6*($K$5-F$13*'Ara islemler-Mo'!$B58)</f>
        <v>2.3497947980446073E-2</v>
      </c>
      <c r="N58" s="12">
        <f>$D$5*$D$3/$D$6*($K$5-G$13*'Ara islemler-Mo'!$B58)</f>
        <v>2.0074219921601209E-2</v>
      </c>
      <c r="O58" s="18">
        <f>$D$5*$D$3/$D$6*($K$5-H$13*'Ara islemler-Mo'!$B58)</f>
        <v>1.7733654394907431E-2</v>
      </c>
      <c r="P58" s="21">
        <f t="shared" si="12"/>
        <v>1.8015487012450409</v>
      </c>
      <c r="Q58" s="12">
        <f t="shared" si="11"/>
        <v>1.4646375441303323</v>
      </c>
      <c r="R58" s="12">
        <f t="shared" si="2"/>
        <v>1.3383657570056589</v>
      </c>
      <c r="S58" s="12">
        <f t="shared" si="3"/>
        <v>1.2163001533193416</v>
      </c>
      <c r="T58" s="12">
        <f t="shared" si="4"/>
        <v>1.0873925788169441</v>
      </c>
      <c r="U58" s="12">
        <f t="shared" si="4"/>
        <v>0.97880106557686075</v>
      </c>
      <c r="V58" s="18">
        <f t="shared" si="4"/>
        <v>0.91838512491752622</v>
      </c>
      <c r="W58" s="21">
        <f>1-1/(W$13*'Ara islemler-Mo'!$B58)</f>
        <v>0.4846103764527806</v>
      </c>
      <c r="X58" s="12">
        <f>1-1/(X$13*'Ara islemler-Mo'!$B58)</f>
        <v>0.60332162522685495</v>
      </c>
      <c r="Y58" s="18">
        <f>1-1/(Y$13*'Ara islemler-Mo'!$B58)</f>
        <v>0.76225598292988606</v>
      </c>
      <c r="Z58" s="21">
        <f>2*$A58/('Ara islemler-Mo'!F58+$A58)</f>
        <v>0.59000513969647184</v>
      </c>
      <c r="AA58" s="12">
        <f>2*$A58/('Ara islemler-Mo'!G58+$A58)</f>
        <v>1.3012060018875478</v>
      </c>
      <c r="AB58" s="18">
        <f>2*$A58/('Ara islemler-Mo'!H58+$A58)</f>
        <v>0.57838375276942389</v>
      </c>
      <c r="AC58" s="21">
        <f t="shared" si="8"/>
        <v>0.28592261285738263</v>
      </c>
      <c r="AD58" s="12">
        <f t="shared" si="9"/>
        <v>0.78504571981373339</v>
      </c>
      <c r="AE58" s="18">
        <f t="shared" si="10"/>
        <v>0.44087647597793339</v>
      </c>
    </row>
    <row r="59" spans="1:31">
      <c r="A59" s="85">
        <v>1.76</v>
      </c>
      <c r="B59" s="103">
        <f>$K$4/$K$3*('Ara islemler-Mo'!D59-$A59)</f>
        <v>62.451201662293947</v>
      </c>
      <c r="C59" s="12">
        <f>$K$4/$K$3*('Ara islemler-Mo'!F59-$A59)</f>
        <v>71.847165864337597</v>
      </c>
      <c r="D59" s="12">
        <f>$K$4/$K$3*('Ara islemler-Mo'!H59-$A59)</f>
        <v>75.13556570176705</v>
      </c>
      <c r="E59" s="12">
        <f>$K$4/$K$3*('Ara islemler-Mo'!J59-$A59)</f>
        <v>77.289086567743254</v>
      </c>
      <c r="F59" s="12">
        <f>$K$4/$K$3*('Ara islemler-Mo'!L59-$A59)</f>
        <v>76.889249440867857</v>
      </c>
      <c r="G59" s="12">
        <f>$K$4/$K$3*('Ara islemler-Mo'!N59-$A59)</f>
        <v>72.585938084505315</v>
      </c>
      <c r="H59" s="18">
        <f>$K$4/$K$3*('Ara islemler-Mo'!P59-$A59)</f>
        <v>68.044098462794636</v>
      </c>
      <c r="I59" s="21">
        <f>$D$5*$D$3/$D$6*($K$5-B$13*'Ara islemler-Mo'!$B59)</f>
        <v>3.089200695652174E-2</v>
      </c>
      <c r="J59" s="12">
        <f>$D$5*$D$3/$D$6*($K$5-C$13*'Ara islemler-Mo'!$B59)</f>
        <v>2.9087678773430603E-2</v>
      </c>
      <c r="K59" s="12">
        <f>$D$5*$D$3/$D$6*($K$5-D$13*'Ara islemler-Mo'!$B59)</f>
        <v>2.785418467822201E-2</v>
      </c>
      <c r="L59" s="12">
        <f>$D$5*$D$3/$D$6*($K$5-E$13*'Ara islemler-Mo'!$B59)</f>
        <v>2.6082251246243957E-2</v>
      </c>
      <c r="M59" s="12">
        <f>$D$5*$D$3/$D$6*($K$5-F$13*'Ara islemler-Mo'!$B59)</f>
        <v>2.3224520889214041E-2</v>
      </c>
      <c r="N59" s="12">
        <f>$D$5*$D$3/$D$6*($K$5-G$13*'Ara islemler-Mo'!$B59)</f>
        <v>1.9740908563959946E-2</v>
      </c>
      <c r="O59" s="18">
        <f>$D$5*$D$3/$D$6*($K$5-H$13*'Ara islemler-Mo'!$B59)</f>
        <v>1.7359404315749807E-2</v>
      </c>
      <c r="P59" s="21">
        <f t="shared" si="12"/>
        <v>1.7807699785322797</v>
      </c>
      <c r="Q59" s="12">
        <f t="shared" si="11"/>
        <v>1.4574777212795713</v>
      </c>
      <c r="R59" s="12">
        <f t="shared" si="2"/>
        <v>1.334588538796893</v>
      </c>
      <c r="S59" s="12">
        <f t="shared" si="3"/>
        <v>1.21486885996743</v>
      </c>
      <c r="T59" s="12">
        <f t="shared" si="4"/>
        <v>1.0873857634085764</v>
      </c>
      <c r="U59" s="12">
        <f t="shared" si="4"/>
        <v>0.97907766580792177</v>
      </c>
      <c r="V59" s="18">
        <f t="shared" si="4"/>
        <v>0.91843167811048132</v>
      </c>
      <c r="W59" s="21">
        <f>1-1/(W$13*'Ara islemler-Mo'!$B59)</f>
        <v>0.4934700676696564</v>
      </c>
      <c r="X59" s="12">
        <f>1-1/(X$13*'Ara islemler-Mo'!$B59)</f>
        <v>0.61014063700422394</v>
      </c>
      <c r="Y59" s="18">
        <f>1-1/(Y$13*'Ara islemler-Mo'!$B59)</f>
        <v>0.76634286881905811</v>
      </c>
      <c r="Z59" s="21">
        <f>2*$A59/('Ara islemler-Mo'!F59+$A59)</f>
        <v>0.59579951799187691</v>
      </c>
      <c r="AA59" s="12">
        <f>2*$A59/('Ara islemler-Mo'!G59+$A59)</f>
        <v>1.3122739392849498</v>
      </c>
      <c r="AB59" s="18">
        <f>2*$A59/('Ara islemler-Mo'!H59+$A59)</f>
        <v>0.58497743359099863</v>
      </c>
      <c r="AC59" s="21">
        <f t="shared" si="8"/>
        <v>0.29400922846100014</v>
      </c>
      <c r="AD59" s="12">
        <f t="shared" si="9"/>
        <v>0.80067165723936162</v>
      </c>
      <c r="AE59" s="18">
        <f t="shared" si="10"/>
        <v>0.44829328465253593</v>
      </c>
    </row>
    <row r="60" spans="1:31">
      <c r="A60" s="85">
        <v>1.8</v>
      </c>
      <c r="B60" s="103">
        <f>$K$4/$K$3*('Ara islemler-Mo'!D60-$A60)</f>
        <v>62.846265604816381</v>
      </c>
      <c r="C60" s="12">
        <f>$K$4/$K$3*('Ara islemler-Mo'!F60-$A60)</f>
        <v>71.746723878027012</v>
      </c>
      <c r="D60" s="12">
        <f>$K$4/$K$3*('Ara islemler-Mo'!H60-$A60)</f>
        <v>74.803123251261098</v>
      </c>
      <c r="E60" s="12">
        <f>$K$4/$K$3*('Ara islemler-Mo'!J60-$A60)</f>
        <v>76.695790566062456</v>
      </c>
      <c r="F60" s="12">
        <f>$K$4/$K$3*('Ara islemler-Mo'!L60-$A60)</f>
        <v>75.964501430714265</v>
      </c>
      <c r="G60" s="12">
        <f>$K$4/$K$3*('Ara islemler-Mo'!N60-$A60)</f>
        <v>71.316258912538885</v>
      </c>
      <c r="H60" s="18">
        <f>$K$4/$K$3*('Ara islemler-Mo'!P60-$A60)</f>
        <v>66.546263551222268</v>
      </c>
      <c r="I60" s="21">
        <f>$D$5*$D$3/$D$6*($K$5-B$13*'Ara islemler-Mo'!$B60)</f>
        <v>3.074713043478261E-2</v>
      </c>
      <c r="J60" s="12">
        <f>$D$5*$D$3/$D$6*($K$5-C$13*'Ara islemler-Mo'!$B60)</f>
        <v>2.8911072315256948E-2</v>
      </c>
      <c r="K60" s="12">
        <f>$D$5*$D$3/$D$6*($K$5-D$13*'Ara islemler-Mo'!$B60)</f>
        <v>2.7655886662159884E-2</v>
      </c>
      <c r="L60" s="12">
        <f>$D$5*$D$3/$D$6*($K$5-E$13*'Ara islemler-Mo'!$B60)</f>
        <v>2.5852792970263622E-2</v>
      </c>
      <c r="M60" s="12">
        <f>$D$5*$D$3/$D$6*($K$5-F$13*'Ara islemler-Mo'!$B60)</f>
        <v>2.2944808117723797E-2</v>
      </c>
      <c r="N60" s="12">
        <f>$D$5*$D$3/$D$6*($K$5-G$13*'Ara islemler-Mo'!$B60)</f>
        <v>1.9399934876257963E-2</v>
      </c>
      <c r="O60" s="18">
        <f>$D$5*$D$3/$D$6*($K$5-H$13*'Ara islemler-Mo'!$B60)</f>
        <v>1.6976550786496607E-2</v>
      </c>
      <c r="P60" s="21">
        <f t="shared" si="12"/>
        <v>1.7612767998220473</v>
      </c>
      <c r="Q60" s="12">
        <f t="shared" si="11"/>
        <v>1.450656625267879</v>
      </c>
      <c r="R60" s="12">
        <f t="shared" si="2"/>
        <v>1.3309764038775891</v>
      </c>
      <c r="S60" s="12">
        <f t="shared" si="3"/>
        <v>1.2134962558705553</v>
      </c>
      <c r="T60" s="12">
        <f t="shared" si="4"/>
        <v>1.0873672263767138</v>
      </c>
      <c r="U60" s="12">
        <f t="shared" si="4"/>
        <v>0.97929653937931638</v>
      </c>
      <c r="V60" s="18">
        <f t="shared" si="4"/>
        <v>0.91839240206695671</v>
      </c>
      <c r="W60" s="21">
        <f>1-1/(W$13*'Ara islemler-Mo'!$B60)</f>
        <v>0.50222369174293813</v>
      </c>
      <c r="X60" s="12">
        <f>1-1/(X$13*'Ara islemler-Mo'!$B60)</f>
        <v>0.61687801240356843</v>
      </c>
      <c r="Y60" s="18">
        <f>1-1/(Y$13*'Ara islemler-Mo'!$B60)</f>
        <v>0.77038082700839872</v>
      </c>
      <c r="Z60" s="21">
        <f>2*$A60/('Ara islemler-Mo'!F60+$A60)</f>
        <v>0.60153500150862871</v>
      </c>
      <c r="AA60" s="12">
        <f>2*$A60/('Ara islemler-Mo'!G60+$A60)</f>
        <v>1.3230422461914648</v>
      </c>
      <c r="AB60" s="18">
        <f>2*$A60/('Ara islemler-Mo'!H60+$A60)</f>
        <v>0.59149464752475511</v>
      </c>
      <c r="AC60" s="21">
        <f t="shared" si="8"/>
        <v>0.30210512917025739</v>
      </c>
      <c r="AD60" s="12">
        <f t="shared" si="9"/>
        <v>0.81615567115654353</v>
      </c>
      <c r="AE60" s="18">
        <f t="shared" si="10"/>
        <v>0.45567613573116217</v>
      </c>
    </row>
    <row r="61" spans="1:31">
      <c r="A61" s="85">
        <v>1.84</v>
      </c>
      <c r="B61" s="103">
        <f>$K$4/$K$3*('Ara islemler-Mo'!D61-$A61)</f>
        <v>63.19997334659724</v>
      </c>
      <c r="C61" s="12">
        <f>$K$4/$K$3*('Ara islemler-Mo'!F61-$A61)</f>
        <v>71.61903135017505</v>
      </c>
      <c r="D61" s="12">
        <f>$K$4/$K$3*('Ara islemler-Mo'!H61-$A61)</f>
        <v>74.447504539149762</v>
      </c>
      <c r="E61" s="12">
        <f>$K$4/$K$3*('Ara islemler-Mo'!J61-$A61)</f>
        <v>76.081948518365152</v>
      </c>
      <c r="F61" s="12">
        <f>$K$4/$K$3*('Ara islemler-Mo'!L61-$A61)</f>
        <v>75.019489868585751</v>
      </c>
      <c r="G61" s="12">
        <f>$K$4/$K$3*('Ara islemler-Mo'!N61-$A61)</f>
        <v>70.022952623481515</v>
      </c>
      <c r="H61" s="18">
        <f>$K$4/$K$3*('Ara islemler-Mo'!P61-$A61)</f>
        <v>65.020566109879184</v>
      </c>
      <c r="I61" s="21">
        <f>$D$5*$D$3/$D$6*($K$5-B$13*'Ara islemler-Mo'!$B61)</f>
        <v>3.0598998260869568E-2</v>
      </c>
      <c r="J61" s="12">
        <f>$D$5*$D$3/$D$6*($K$5-C$13*'Ara islemler-Mo'!$B61)</f>
        <v>2.873049717262996E-2</v>
      </c>
      <c r="K61" s="12">
        <f>$D$5*$D$3/$D$6*($K$5-D$13*'Ara islemler-Mo'!$B61)</f>
        <v>2.7453132510905351E-2</v>
      </c>
      <c r="L61" s="12">
        <f>$D$5*$D$3/$D$6*($K$5-E$13*'Ara islemler-Mo'!$B61)</f>
        <v>2.5618178328530927E-2</v>
      </c>
      <c r="M61" s="12">
        <f>$D$5*$D$3/$D$6*($K$5-F$13*'Ara islemler-Mo'!$B61)</f>
        <v>2.2658809665975343E-2</v>
      </c>
      <c r="N61" s="12">
        <f>$D$5*$D$3/$D$6*($K$5-G$13*'Ara islemler-Mo'!$B61)</f>
        <v>1.9051298858495259E-2</v>
      </c>
      <c r="O61" s="18">
        <f>$D$5*$D$3/$D$6*($K$5-H$13*'Ara islemler-Mo'!$B61)</f>
        <v>1.658509380714783E-2</v>
      </c>
      <c r="P61" s="21">
        <f t="shared" si="12"/>
        <v>1.7429816486633281</v>
      </c>
      <c r="Q61" s="12">
        <f t="shared" si="11"/>
        <v>1.4441662763596572</v>
      </c>
      <c r="R61" s="12">
        <f t="shared" si="2"/>
        <v>1.3275297493321188</v>
      </c>
      <c r="S61" s="12">
        <f t="shared" si="3"/>
        <v>1.212185594332529</v>
      </c>
      <c r="T61" s="12">
        <f t="shared" si="4"/>
        <v>1.0873403023721333</v>
      </c>
      <c r="U61" s="12">
        <f t="shared" si="4"/>
        <v>0.97945992451029162</v>
      </c>
      <c r="V61" s="18">
        <f t="shared" si="4"/>
        <v>0.91826849992098802</v>
      </c>
      <c r="W61" s="21">
        <f>1-1/(W$13*'Ara islemler-Mo'!$B61)</f>
        <v>0.51086663088649709</v>
      </c>
      <c r="X61" s="12">
        <f>1-1/(X$13*'Ara islemler-Mo'!$B61)</f>
        <v>0.62353019726738734</v>
      </c>
      <c r="Y61" s="18">
        <f>1-1/(Y$13*'Ara islemler-Mo'!$B61)</f>
        <v>0.77436772735990322</v>
      </c>
      <c r="Z61" s="21">
        <f>2*$A61/('Ara islemler-Mo'!F61+$A61)</f>
        <v>0.6072161406166654</v>
      </c>
      <c r="AA61" s="12">
        <f>2*$A61/('Ara islemler-Mo'!G61+$A61)</f>
        <v>1.3335238663263806</v>
      </c>
      <c r="AB61" s="18">
        <f>2*$A61/('Ara islemler-Mo'!H61+$A61)</f>
        <v>0.59794068269459233</v>
      </c>
      <c r="AC61" s="21">
        <f t="shared" si="8"/>
        <v>0.31020646397673729</v>
      </c>
      <c r="AD61" s="12">
        <f t="shared" si="9"/>
        <v>0.83149239943125719</v>
      </c>
      <c r="AE61" s="18">
        <f t="shared" si="10"/>
        <v>0.46302596755424047</v>
      </c>
    </row>
    <row r="62" spans="1:31">
      <c r="A62" s="85">
        <v>1.88</v>
      </c>
      <c r="B62" s="103">
        <f>$K$4/$K$3*('Ara islemler-Mo'!D62-$A62)</f>
        <v>63.513216854371834</v>
      </c>
      <c r="C62" s="12">
        <f>$K$4/$K$3*('Ara islemler-Mo'!F62-$A62)</f>
        <v>71.464223573515667</v>
      </c>
      <c r="D62" s="12">
        <f>$K$4/$K$3*('Ara islemler-Mo'!H62-$A62)</f>
        <v>74.06867932957924</v>
      </c>
      <c r="E62" s="12">
        <f>$K$4/$K$3*('Ara islemler-Mo'!J62-$A62)</f>
        <v>75.447423961292444</v>
      </c>
      <c r="F62" s="12">
        <f>$K$4/$K$3*('Ara islemler-Mo'!L62-$A62)</f>
        <v>74.053993648155327</v>
      </c>
      <c r="G62" s="12">
        <f>$K$4/$K$3*('Ara islemler-Mo'!N62-$A62)</f>
        <v>68.705676365969353</v>
      </c>
      <c r="H62" s="18">
        <f>$K$4/$K$3*('Ara islemler-Mo'!P62-$A62)</f>
        <v>63.466510312159848</v>
      </c>
      <c r="I62" s="21">
        <f>$D$5*$D$3/$D$6*($K$5-B$13*'Ara islemler-Mo'!$B62)</f>
        <v>3.0447610434782609E-2</v>
      </c>
      <c r="J62" s="12">
        <f>$D$5*$D$3/$D$6*($K$5-C$13*'Ara islemler-Mo'!$B62)</f>
        <v>2.8545953345549629E-2</v>
      </c>
      <c r="K62" s="12">
        <f>$D$5*$D$3/$D$6*($K$5-D$13*'Ara islemler-Mo'!$B62)</f>
        <v>2.7245922224458409E-2</v>
      </c>
      <c r="L62" s="12">
        <f>$D$5*$D$3/$D$6*($K$5-E$13*'Ara islemler-Mo'!$B62)</f>
        <v>2.5378407321045862E-2</v>
      </c>
      <c r="M62" s="12">
        <f>$D$5*$D$3/$D$6*($K$5-F$13*'Ara islemler-Mo'!$B62)</f>
        <v>2.2366525533968683E-2</v>
      </c>
      <c r="N62" s="12">
        <f>$D$5*$D$3/$D$6*($K$5-G$13*'Ara islemler-Mo'!$B62)</f>
        <v>1.8695000510671841E-2</v>
      </c>
      <c r="O62" s="18">
        <f>$D$5*$D$3/$D$6*($K$5-H$13*'Ara islemler-Mo'!$B62)</f>
        <v>1.6185033377703478E-2</v>
      </c>
      <c r="P62" s="21">
        <f t="shared" si="12"/>
        <v>1.7258045331972893</v>
      </c>
      <c r="Q62" s="12">
        <f t="shared" si="11"/>
        <v>1.4379983004819643</v>
      </c>
      <c r="R62" s="12">
        <f t="shared" si="2"/>
        <v>1.3242482638526001</v>
      </c>
      <c r="S62" s="12">
        <f t="shared" si="3"/>
        <v>1.2109395067303772</v>
      </c>
      <c r="T62" s="12">
        <f t="shared" si="4"/>
        <v>1.0873078946268686</v>
      </c>
      <c r="U62" s="12">
        <f t="shared" si="4"/>
        <v>0.97956974442586264</v>
      </c>
      <c r="V62" s="18">
        <f t="shared" si="4"/>
        <v>0.91806087766840783</v>
      </c>
      <c r="W62" s="21">
        <f>1-1/(W$13*'Ara islemler-Mo'!$B62)</f>
        <v>0.5193948279857763</v>
      </c>
      <c r="X62" s="12">
        <f>1-1/(X$13*'Ara islemler-Mo'!$B62)</f>
        <v>0.63009406896857456</v>
      </c>
      <c r="Y62" s="18">
        <f>1-1/(Y$13*'Ara islemler-Mo'!$B62)</f>
        <v>0.77830169836768892</v>
      </c>
      <c r="Z62" s="21">
        <f>2*$A62/('Ara islemler-Mo'!F62+$A62)</f>
        <v>0.61284701528440488</v>
      </c>
      <c r="AA62" s="12">
        <f>2*$A62/('Ara islemler-Mo'!G62+$A62)</f>
        <v>1.3437310099717963</v>
      </c>
      <c r="AB62" s="18">
        <f>2*$A62/('Ara islemler-Mo'!H62+$A62)</f>
        <v>0.60432037090468971</v>
      </c>
      <c r="AC62" s="21">
        <f t="shared" si="8"/>
        <v>0.31830957008523991</v>
      </c>
      <c r="AD62" s="12">
        <f t="shared" si="9"/>
        <v>0.84667693967238133</v>
      </c>
      <c r="AE62" s="18">
        <f t="shared" si="10"/>
        <v>0.4703435710333117</v>
      </c>
    </row>
    <row r="63" spans="1:31">
      <c r="A63" s="85">
        <v>1.92</v>
      </c>
      <c r="B63" s="103">
        <f>$K$4/$K$3*('Ara islemler-Mo'!D63-$A63)</f>
        <v>63.786894849768082</v>
      </c>
      <c r="C63" s="12">
        <f>$K$4/$K$3*('Ara islemler-Mo'!F63-$A63)</f>
        <v>71.282485601590167</v>
      </c>
      <c r="D63" s="12">
        <f>$K$4/$K$3*('Ara islemler-Mo'!H63-$A63)</f>
        <v>73.666668218996605</v>
      </c>
      <c r="E63" s="12">
        <f>$K$4/$K$3*('Ara islemler-Mo'!J63-$A63)</f>
        <v>74.792126565586344</v>
      </c>
      <c r="F63" s="12">
        <f>$K$4/$K$3*('Ara islemler-Mo'!L63-$A63)</f>
        <v>73.067828126794964</v>
      </c>
      <c r="G63" s="12">
        <f>$K$4/$K$3*('Ara islemler-Mo'!N63-$A63)</f>
        <v>67.364110486583471</v>
      </c>
      <c r="H63" s="18">
        <f>$K$4/$K$3*('Ara islemler-Mo'!P63-$A63)</f>
        <v>61.88361006641189</v>
      </c>
      <c r="I63" s="21">
        <f>$D$5*$D$3/$D$6*($K$5-B$13*'Ara islemler-Mo'!$B63)</f>
        <v>3.0292966956521745E-2</v>
      </c>
      <c r="J63" s="12">
        <f>$D$5*$D$3/$D$6*($K$5-C$13*'Ara islemler-Mo'!$B63)</f>
        <v>2.8357440834015958E-2</v>
      </c>
      <c r="K63" s="12">
        <f>$D$5*$D$3/$D$6*($K$5-D$13*'Ara islemler-Mo'!$B63)</f>
        <v>2.7034255802819061E-2</v>
      </c>
      <c r="L63" s="12">
        <f>$D$5*$D$3/$D$6*($K$5-E$13*'Ara islemler-Mo'!$B63)</f>
        <v>2.5133479947808426E-2</v>
      </c>
      <c r="M63" s="12">
        <f>$D$5*$D$3/$D$6*($K$5-F$13*'Ara islemler-Mo'!$B63)</f>
        <v>2.2067955721703822E-2</v>
      </c>
      <c r="N63" s="12">
        <f>$D$5*$D$3/$D$6*($K$5-G$13*'Ara islemler-Mo'!$B63)</f>
        <v>1.8331039832787704E-2</v>
      </c>
      <c r="O63" s="18">
        <f>$D$5*$D$3/$D$6*($K$5-H$13*'Ara islemler-Mo'!$B63)</f>
        <v>1.5776369498163547E-2</v>
      </c>
      <c r="P63" s="21">
        <f t="shared" si="12"/>
        <v>1.7096722030493194</v>
      </c>
      <c r="Q63" s="12">
        <f t="shared" si="11"/>
        <v>1.4321440412871924</v>
      </c>
      <c r="R63" s="12">
        <f t="shared" si="2"/>
        <v>1.3211310249681092</v>
      </c>
      <c r="S63" s="12">
        <f t="shared" si="3"/>
        <v>1.2097600638854222</v>
      </c>
      <c r="T63" s="12">
        <f t="shared" si="4"/>
        <v>1.0872725060374462</v>
      </c>
      <c r="U63" s="12">
        <f t="shared" si="4"/>
        <v>0.97962762250351298</v>
      </c>
      <c r="V63" s="18">
        <f t="shared" si="4"/>
        <v>0.91777015161911069</v>
      </c>
      <c r="W63" s="21">
        <f>1-1/(W$13*'Ara islemler-Mo'!$B63)</f>
        <v>0.52780475455445397</v>
      </c>
      <c r="X63" s="12">
        <f>1-1/(X$13*'Ara islemler-Mo'!$B63)</f>
        <v>0.63656691174772095</v>
      </c>
      <c r="Y63" s="18">
        <f>1-1/(Y$13*'Ara islemler-Mo'!$B63)</f>
        <v>0.78218111237672738</v>
      </c>
      <c r="Z63" s="21">
        <f>2*$A63/('Ara islemler-Mo'!F63+$A63)</f>
        <v>0.61843128266167957</v>
      </c>
      <c r="AA63" s="12">
        <f>2*$A63/('Ara islemler-Mo'!G63+$A63)</f>
        <v>1.3536752051988046</v>
      </c>
      <c r="AB63" s="18">
        <f>2*$A63/('Ara islemler-Mo'!H63+$A63)</f>
        <v>0.61063812681049512</v>
      </c>
      <c r="AC63" s="21">
        <f t="shared" si="8"/>
        <v>0.32641097135404396</v>
      </c>
      <c r="AD63" s="12">
        <f t="shared" si="9"/>
        <v>0.86170484488286547</v>
      </c>
      <c r="AE63" s="18">
        <f t="shared" si="10"/>
        <v>0.47762960928827419</v>
      </c>
    </row>
    <row r="64" spans="1:31">
      <c r="A64" s="85">
        <v>1.96</v>
      </c>
      <c r="B64" s="103">
        <f>$K$4/$K$3*('Ara islemler-Mo'!D64-$A64)</f>
        <v>64.021909845109533</v>
      </c>
      <c r="C64" s="12">
        <f>$K$4/$K$3*('Ara islemler-Mo'!F64-$A64)</f>
        <v>71.074046381620022</v>
      </c>
      <c r="D64" s="12">
        <f>$K$4/$K$3*('Ara islemler-Mo'!H64-$A64)</f>
        <v>73.241537368319669</v>
      </c>
      <c r="E64" s="12">
        <f>$K$4/$K$3*('Ara islemler-Mo'!J64-$A64)</f>
        <v>74.116007816905565</v>
      </c>
      <c r="F64" s="12">
        <f>$K$4/$K$3*('Ara islemler-Mo'!L64-$A64)</f>
        <v>72.060841844724564</v>
      </c>
      <c r="G64" s="12">
        <f>$K$4/$K$3*('Ara islemler-Mo'!N64-$A64)</f>
        <v>65.997955730580657</v>
      </c>
      <c r="H64" s="18">
        <f>$K$4/$K$3*('Ara islemler-Mo'!P64-$A64)</f>
        <v>60.27138585772385</v>
      </c>
      <c r="I64" s="21">
        <f>$D$5*$D$3/$D$6*($K$5-B$13*'Ara islemler-Mo'!$B64)</f>
        <v>3.0135067826086957E-2</v>
      </c>
      <c r="J64" s="12">
        <f>$D$5*$D$3/$D$6*($K$5-C$13*'Ara islemler-Mo'!$B64)</f>
        <v>2.8164959638028945E-2</v>
      </c>
      <c r="K64" s="12">
        <f>$D$5*$D$3/$D$6*($K$5-D$13*'Ara islemler-Mo'!$B64)</f>
        <v>2.6818133245987311E-2</v>
      </c>
      <c r="L64" s="12">
        <f>$D$5*$D$3/$D$6*($K$5-E$13*'Ara islemler-Mo'!$B64)</f>
        <v>2.4883396208818624E-2</v>
      </c>
      <c r="M64" s="12">
        <f>$D$5*$D$3/$D$6*($K$5-F$13*'Ara islemler-Mo'!$B64)</f>
        <v>2.1763100229180748E-2</v>
      </c>
      <c r="N64" s="12">
        <f>$D$5*$D$3/$D$6*($K$5-G$13*'Ara islemler-Mo'!$B64)</f>
        <v>1.7959416824842842E-2</v>
      </c>
      <c r="O64" s="18">
        <f>$D$5*$D$3/$D$6*($K$5-H$13*'Ara islemler-Mo'!$B64)</f>
        <v>1.5359102168528038E-2</v>
      </c>
      <c r="P64" s="21">
        <f t="shared" si="12"/>
        <v>1.6945174618560686</v>
      </c>
      <c r="Q64" s="12">
        <f t="shared" si="11"/>
        <v>1.4265946552766551</v>
      </c>
      <c r="R64" s="12">
        <f t="shared" si="2"/>
        <v>1.3181765860544947</v>
      </c>
      <c r="S64" s="12">
        <f t="shared" si="3"/>
        <v>1.2086488329625622</v>
      </c>
      <c r="T64" s="12">
        <f t="shared" si="4"/>
        <v>1.0872362689554997</v>
      </c>
      <c r="U64" s="12">
        <f t="shared" si="4"/>
        <v>0.97963489707721896</v>
      </c>
      <c r="V64" s="18">
        <f t="shared" si="4"/>
        <v>0.91739665547469906</v>
      </c>
      <c r="W64" s="21">
        <f>1-1/(W$13*'Ara islemler-Mo'!$B64)</f>
        <v>0.53609337902210108</v>
      </c>
      <c r="X64" s="12">
        <f>1-1/(X$13*'Ara islemler-Mo'!$B64)</f>
        <v>0.64294639230517125</v>
      </c>
      <c r="Y64" s="18">
        <f>1-1/(Y$13*'Ara islemler-Mo'!$B64)</f>
        <v>0.78600457095426224</v>
      </c>
      <c r="Z64" s="21">
        <f>2*$A64/('Ara islemler-Mo'!F64+$A64)</f>
        <v>0.62397221992591012</v>
      </c>
      <c r="AA64" s="12">
        <f>2*$A64/('Ara islemler-Mo'!G64+$A64)</f>
        <v>1.3633673448594164</v>
      </c>
      <c r="AB64" s="18">
        <f>2*$A64/('Ara islemler-Mo'!H64+$A64)</f>
        <v>0.61689798398142615</v>
      </c>
      <c r="AC64" s="21">
        <f t="shared" si="8"/>
        <v>0.33450737579600276</v>
      </c>
      <c r="AD64" s="12">
        <f t="shared" si="9"/>
        <v>0.87657211576404204</v>
      </c>
      <c r="AE64" s="18">
        <f t="shared" si="10"/>
        <v>0.4848846352218702</v>
      </c>
    </row>
    <row r="65" spans="1:31">
      <c r="A65" s="85">
        <v>2</v>
      </c>
      <c r="B65" s="103">
        <f>$K$4/$K$3*('Ara islemler-Mo'!D65-$A65)</f>
        <v>64.219165436616024</v>
      </c>
      <c r="C65" s="12">
        <f>$K$4/$K$3*('Ara islemler-Mo'!F65-$A65)</f>
        <v>70.839173367914753</v>
      </c>
      <c r="D65" s="12">
        <f>$K$4/$K$3*('Ara islemler-Mo'!H65-$A65)</f>
        <v>72.793393609039953</v>
      </c>
      <c r="E65" s="12">
        <f>$K$4/$K$3*('Ara islemler-Mo'!J65-$A65)</f>
        <v>73.419056955146559</v>
      </c>
      <c r="F65" s="12">
        <f>$K$4/$K$3*('Ara islemler-Mo'!L65-$A65)</f>
        <v>71.032913398827603</v>
      </c>
      <c r="G65" s="12">
        <f>$K$4/$K$3*('Ara islemler-Mo'!N65-$A65)</f>
        <v>64.606930515734419</v>
      </c>
      <c r="H65" s="18">
        <f>$K$4/$K$3*('Ara islemler-Mo'!P65-$A65)</f>
        <v>58.629361571504155</v>
      </c>
      <c r="I65" s="21">
        <f>$D$5*$D$3/$D$6*($K$5-B$13*'Ara islemler-Mo'!$B65)</f>
        <v>2.9973913043478261E-2</v>
      </c>
      <c r="J65" s="12">
        <f>$D$5*$D$3/$D$6*($K$5-C$13*'Ara islemler-Mo'!$B65)</f>
        <v>2.7968509757588592E-2</v>
      </c>
      <c r="K65" s="12">
        <f>$D$5*$D$3/$D$6*($K$5-D$13*'Ara islemler-Mo'!$B65)</f>
        <v>2.6597554553963149E-2</v>
      </c>
      <c r="L65" s="12">
        <f>$D$5*$D$3/$D$6*($K$5-E$13*'Ara islemler-Mo'!$B65)</f>
        <v>2.4628156104076461E-2</v>
      </c>
      <c r="M65" s="12">
        <f>$D$5*$D$3/$D$6*($K$5-F$13*'Ara islemler-Mo'!$B65)</f>
        <v>2.1451959056399461E-2</v>
      </c>
      <c r="N65" s="12">
        <f>$D$5*$D$3/$D$6*($K$5-G$13*'Ara islemler-Mo'!$B65)</f>
        <v>1.7580131486837264E-2</v>
      </c>
      <c r="O65" s="18">
        <f>$D$5*$D$3/$D$6*($K$5-H$13*'Ara islemler-Mo'!$B65)</f>
        <v>1.4933231388796948E-2</v>
      </c>
      <c r="P65" s="21">
        <f t="shared" si="12"/>
        <v>1.6802785620598648</v>
      </c>
      <c r="Q65" s="12">
        <f t="shared" si="11"/>
        <v>1.421341192173242</v>
      </c>
      <c r="R65" s="12">
        <f t="shared" si="2"/>
        <v>1.3153830539695615</v>
      </c>
      <c r="S65" s="12">
        <f t="shared" si="3"/>
        <v>1.20760693002146</v>
      </c>
      <c r="T65" s="12">
        <f t="shared" si="4"/>
        <v>1.0872009735744936</v>
      </c>
      <c r="U65" s="12">
        <f t="shared" si="4"/>
        <v>0.97959263576530431</v>
      </c>
      <c r="V65" s="18">
        <f t="shared" si="4"/>
        <v>0.91694044688008347</v>
      </c>
      <c r="W65" s="21">
        <f>1-1/(W$13*'Ara islemler-Mo'!$B65)</f>
        <v>0.54425813555131208</v>
      </c>
      <c r="X65" s="12">
        <f>1-1/(X$13*'Ara islemler-Mo'!$B65)</f>
        <v>0.64923053580060031</v>
      </c>
      <c r="Y65" s="18">
        <f>1-1/(Y$13*'Ara islemler-Mo'!$B65)</f>
        <v>0.78977089050546723</v>
      </c>
      <c r="Z65" s="21">
        <f>2*$A65/('Ara islemler-Mo'!F65+$A65)</f>
        <v>0.6294727628528306</v>
      </c>
      <c r="AA65" s="12">
        <f>2*$A65/('Ara islemler-Mo'!G65+$A65)</f>
        <v>1.3728177297470103</v>
      </c>
      <c r="AB65" s="18">
        <f>2*$A65/('Ara islemler-Mo'!H65+$A65)</f>
        <v>0.62310362805321406</v>
      </c>
      <c r="AC65" s="21">
        <f t="shared" si="8"/>
        <v>0.34259567229061483</v>
      </c>
      <c r="AD65" s="12">
        <f t="shared" si="9"/>
        <v>0.89127519024021518</v>
      </c>
      <c r="AE65" s="18">
        <f t="shared" si="10"/>
        <v>0.4921091072047743</v>
      </c>
    </row>
    <row r="66" spans="1:31">
      <c r="A66" s="85">
        <v>2.04</v>
      </c>
      <c r="B66" s="103">
        <f>$K$4/$K$3*('Ara islemler-Mo'!D66-$A66)</f>
        <v>64.379563843740755</v>
      </c>
      <c r="C66" s="12">
        <f>$K$4/$K$3*('Ara islemler-Mo'!F66-$A66)</f>
        <v>70.578167586376992</v>
      </c>
      <c r="D66" s="12">
        <f>$K$4/$K$3*('Ara islemler-Mo'!H66-$A66)</f>
        <v>72.322379908458416</v>
      </c>
      <c r="E66" s="12">
        <f>$K$4/$K$3*('Ara islemler-Mo'!J66-$A66)</f>
        <v>72.70129716889403</v>
      </c>
      <c r="F66" s="12">
        <f>$K$4/$K$3*('Ara islemler-Mo'!L66-$A66)</f>
        <v>69.983948474266242</v>
      </c>
      <c r="G66" s="12">
        <f>$K$4/$K$3*('Ara islemler-Mo'!N66-$A66)</f>
        <v>63.190768282340166</v>
      </c>
      <c r="H66" s="18">
        <f>$K$4/$K$3*('Ara islemler-Mo'!P66-$A66)</f>
        <v>56.957061294105841</v>
      </c>
      <c r="I66" s="21">
        <f>$D$5*$D$3/$D$6*($K$5-B$13*'Ara islemler-Mo'!$B66)</f>
        <v>2.9809502608695651E-2</v>
      </c>
      <c r="J66" s="12">
        <f>$D$5*$D$3/$D$6*($K$5-C$13*'Ara islemler-Mo'!$B66)</f>
        <v>2.7768091192694893E-2</v>
      </c>
      <c r="K66" s="12">
        <f>$D$5*$D$3/$D$6*($K$5-D$13*'Ara islemler-Mo'!$B66)</f>
        <v>2.637251972674658E-2</v>
      </c>
      <c r="L66" s="12">
        <f>$D$5*$D$3/$D$6*($K$5-E$13*'Ara islemler-Mo'!$B66)</f>
        <v>2.4367759633581922E-2</v>
      </c>
      <c r="M66" s="12">
        <f>$D$5*$D$3/$D$6*($K$5-F$13*'Ara islemler-Mo'!$B66)</f>
        <v>2.1134532203359969E-2</v>
      </c>
      <c r="N66" s="12">
        <f>$D$5*$D$3/$D$6*($K$5-G$13*'Ara islemler-Mo'!$B66)</f>
        <v>1.7193183818770968E-2</v>
      </c>
      <c r="O66" s="18">
        <f>$D$5*$D$3/$D$6*($K$5-H$13*'Ara islemler-Mo'!$B66)</f>
        <v>1.4498757158970289E-2</v>
      </c>
      <c r="P66" s="21">
        <f t="shared" si="12"/>
        <v>1.6668986706988678</v>
      </c>
      <c r="Q66" s="12">
        <f t="shared" si="11"/>
        <v>1.4163746624812756</v>
      </c>
      <c r="R66" s="12">
        <f t="shared" si="2"/>
        <v>1.3127481581283515</v>
      </c>
      <c r="S66" s="12">
        <f t="shared" si="3"/>
        <v>1.2066350683826379</v>
      </c>
      <c r="T66" s="12">
        <f t="shared" si="4"/>
        <v>1.0871680948392446</v>
      </c>
      <c r="U66" s="12">
        <f t="shared" si="4"/>
        <v>0.97950164921279048</v>
      </c>
      <c r="V66" s="18">
        <f t="shared" si="4"/>
        <v>0.9164013133116905</v>
      </c>
      <c r="W66" s="21">
        <f>1-1/(W$13*'Ara islemler-Mo'!$B66)</f>
        <v>0.55229689355154221</v>
      </c>
      <c r="X66" s="12">
        <f>1-1/(X$13*'Ara islemler-Mo'!$B66)</f>
        <v>0.6554177023888188</v>
      </c>
      <c r="Y66" s="18">
        <f>1-1/(Y$13*'Ara islemler-Mo'!$B66)</f>
        <v>0.79347908821048774</v>
      </c>
      <c r="Z66" s="21">
        <f>2*$A66/('Ara islemler-Mo'!F66+$A66)</f>
        <v>0.63493554053173451</v>
      </c>
      <c r="AA66" s="12">
        <f>2*$A66/('Ara islemler-Mo'!G66+$A66)</f>
        <v>1.3820361082848849</v>
      </c>
      <c r="AB66" s="18">
        <f>2*$A66/('Ara islemler-Mo'!H66+$A66)</f>
        <v>0.62925842716587166</v>
      </c>
      <c r="AC66" s="21">
        <f t="shared" si="8"/>
        <v>0.3506729266411463</v>
      </c>
      <c r="AD66" s="12">
        <f t="shared" si="9"/>
        <v>0.90581093071046404</v>
      </c>
      <c r="AE66" s="18">
        <f t="shared" si="10"/>
        <v>0.49930340303634146</v>
      </c>
    </row>
    <row r="67" spans="1:31">
      <c r="A67" s="85">
        <v>2.08</v>
      </c>
      <c r="B67" s="103">
        <f>$K$4/$K$3*('Ara islemler-Mo'!D67-$A67)</f>
        <v>64.50400368274326</v>
      </c>
      <c r="C67" s="12">
        <f>$K$4/$K$3*('Ara islemler-Mo'!F67-$A67)</f>
        <v>70.291359121365886</v>
      </c>
      <c r="D67" s="12">
        <f>$K$4/$K$3*('Ara islemler-Mo'!H67-$A67)</f>
        <v>71.828671178093117</v>
      </c>
      <c r="E67" s="12">
        <f>$K$4/$K$3*('Ara islemler-Mo'!J67-$A67)</f>
        <v>71.962782039552451</v>
      </c>
      <c r="F67" s="12">
        <f>$K$4/$K$3*('Ara islemler-Mo'!L67-$A67)</f>
        <v>68.913877034866644</v>
      </c>
      <c r="G67" s="12">
        <f>$K$4/$K$3*('Ara islemler-Mo'!N67-$A67)</f>
        <v>61.749214920366008</v>
      </c>
      <c r="H67" s="18">
        <f>$K$4/$K$3*('Ara islemler-Mo'!P67-$A67)</f>
        <v>55.254006082777749</v>
      </c>
      <c r="I67" s="21">
        <f>$D$5*$D$3/$D$6*($K$5-B$13*'Ara islemler-Mo'!$B67)</f>
        <v>2.9641836521739132E-2</v>
      </c>
      <c r="J67" s="12">
        <f>$D$5*$D$3/$D$6*($K$5-C$13*'Ara islemler-Mo'!$B67)</f>
        <v>2.7563703943347857E-2</v>
      </c>
      <c r="K67" s="12">
        <f>$D$5*$D$3/$D$6*($K$5-D$13*'Ara islemler-Mo'!$B67)</f>
        <v>2.6143028764337599E-2</v>
      </c>
      <c r="L67" s="12">
        <f>$D$5*$D$3/$D$6*($K$5-E$13*'Ara islemler-Mo'!$B67)</f>
        <v>2.4102206797335022E-2</v>
      </c>
      <c r="M67" s="12">
        <f>$D$5*$D$3/$D$6*($K$5-F$13*'Ara islemler-Mo'!$B67)</f>
        <v>2.0810819670062274E-2</v>
      </c>
      <c r="N67" s="12">
        <f>$D$5*$D$3/$D$6*($K$5-G$13*'Ara islemler-Mo'!$B67)</f>
        <v>1.6798573820643953E-2</v>
      </c>
      <c r="O67" s="18">
        <f>$D$5*$D$3/$D$6*($K$5-H$13*'Ara islemler-Mo'!$B67)</f>
        <v>1.4055679479048042E-2</v>
      </c>
      <c r="P67" s="21">
        <f t="shared" si="12"/>
        <v>1.6543253966545513</v>
      </c>
      <c r="Q67" s="12">
        <f t="shared" si="11"/>
        <v>1.4116860939439477</v>
      </c>
      <c r="R67" s="12">
        <f t="shared" si="2"/>
        <v>1.3102693117942472</v>
      </c>
      <c r="S67" s="12">
        <f t="shared" si="3"/>
        <v>1.2057336029993442</v>
      </c>
      <c r="T67" s="12">
        <f t="shared" si="4"/>
        <v>1.0871388178366357</v>
      </c>
      <c r="U67" s="12">
        <f t="shared" si="4"/>
        <v>0.97936250415991166</v>
      </c>
      <c r="V67" s="18">
        <f t="shared" si="4"/>
        <v>0.9157787771762077</v>
      </c>
      <c r="W67" s="21">
        <f>1-1/(W$13*'Ara islemler-Mo'!$B67)</f>
        <v>0.56020792802815766</v>
      </c>
      <c r="X67" s="12">
        <f>1-1/(X$13*'Ara islemler-Mo'!$B67)</f>
        <v>0.66150656439841771</v>
      </c>
      <c r="Y67" s="18">
        <f>1-1/(Y$13*'Ara islemler-Mo'!$B67)</f>
        <v>0.79712836834675815</v>
      </c>
      <c r="Z67" s="21">
        <f>2*$A67/('Ara islemler-Mo'!F67+$A67)</f>
        <v>0.64036290660649242</v>
      </c>
      <c r="AA67" s="12">
        <f>2*$A67/('Ara islemler-Mo'!G67+$A67)</f>
        <v>1.3910317130644343</v>
      </c>
      <c r="AB67" s="18">
        <f>2*$A67/('Ara islemler-Mo'!H67+$A67)</f>
        <v>0.63536545987849058</v>
      </c>
      <c r="AC67" s="21">
        <f t="shared" si="8"/>
        <v>0.35873637709611178</v>
      </c>
      <c r="AD67" s="12">
        <f t="shared" si="9"/>
        <v>0.92017660947849955</v>
      </c>
      <c r="AE67" s="18">
        <f t="shared" si="10"/>
        <v>0.50646783233682879</v>
      </c>
    </row>
    <row r="68" spans="1:31">
      <c r="A68" s="85">
        <v>2.12</v>
      </c>
      <c r="B68" s="103">
        <f>$K$4/$K$3*('Ara islemler-Mo'!D68-$A68)</f>
        <v>64.593377962175822</v>
      </c>
      <c r="C68" s="12">
        <f>$K$4/$K$3*('Ara islemler-Mo'!F68-$A68)</f>
        <v>69.979102997054909</v>
      </c>
      <c r="D68" s="12">
        <f>$K$4/$K$3*('Ara islemler-Mo'!H68-$A68)</f>
        <v>71.312470408534878</v>
      </c>
      <c r="E68" s="12">
        <f>$K$4/$K$3*('Ara islemler-Mo'!J68-$A68)</f>
        <v>71.203592228061268</v>
      </c>
      <c r="F68" s="12">
        <f>$K$4/$K$3*('Ara islemler-Mo'!L68-$A68)</f>
        <v>67.822650671424526</v>
      </c>
      <c r="G68" s="12">
        <f>$K$4/$K$3*('Ara islemler-Mo'!N68-$A68)</f>
        <v>60.282026272882824</v>
      </c>
      <c r="H68" s="18">
        <f>$K$4/$K$3*('Ara islemler-Mo'!P68-$A68)</f>
        <v>53.519710694254641</v>
      </c>
      <c r="I68" s="21">
        <f>$D$5*$D$3/$D$6*($K$5-B$13*'Ara islemler-Mo'!$B68)</f>
        <v>2.9470914782608694E-2</v>
      </c>
      <c r="J68" s="12">
        <f>$D$5*$D$3/$D$6*($K$5-C$13*'Ara islemler-Mo'!$B68)</f>
        <v>2.7355348009547479E-2</v>
      </c>
      <c r="K68" s="12">
        <f>$D$5*$D$3/$D$6*($K$5-D$13*'Ara islemler-Mo'!$B68)</f>
        <v>2.5909081666736215E-2</v>
      </c>
      <c r="L68" s="12">
        <f>$D$5*$D$3/$D$6*($K$5-E$13*'Ara islemler-Mo'!$B68)</f>
        <v>2.3831497595335756E-2</v>
      </c>
      <c r="M68" s="12">
        <f>$D$5*$D$3/$D$6*($K$5-F$13*'Ara islemler-Mo'!$B68)</f>
        <v>2.048082145650636E-2</v>
      </c>
      <c r="N68" s="12">
        <f>$D$5*$D$3/$D$6*($K$5-G$13*'Ara islemler-Mo'!$B68)</f>
        <v>1.639630149245622E-2</v>
      </c>
      <c r="O68" s="18">
        <f>$D$5*$D$3/$D$6*($K$5-H$13*'Ara islemler-Mo'!$B68)</f>
        <v>1.360399834903022E-2</v>
      </c>
      <c r="P68" s="21">
        <f t="shared" si="12"/>
        <v>1.6425103712569098</v>
      </c>
      <c r="Q68" s="12">
        <f t="shared" si="11"/>
        <v>1.4072665784029192</v>
      </c>
      <c r="R68" s="12">
        <f t="shared" si="2"/>
        <v>1.3079436663168416</v>
      </c>
      <c r="S68" s="12">
        <f t="shared" si="3"/>
        <v>1.2049025710446899</v>
      </c>
      <c r="T68" s="12">
        <f t="shared" si="4"/>
        <v>1.087114061652086</v>
      </c>
      <c r="U68" s="12">
        <f t="shared" si="4"/>
        <v>0.97917553576653515</v>
      </c>
      <c r="V68" s="18">
        <f t="shared" si="4"/>
        <v>0.91507210000233075</v>
      </c>
      <c r="W68" s="21">
        <f>1-1/(W$13*'Ara islemler-Mo'!$B68)</f>
        <v>0.56798989087902441</v>
      </c>
      <c r="X68" s="12">
        <f>1-1/(X$13*'Ara islemler-Mo'!$B68)</f>
        <v>0.66749608423969953</v>
      </c>
      <c r="Y68" s="18">
        <f>1-1/(Y$13*'Ara islemler-Mo'!$B68)</f>
        <v>0.80071810904840801</v>
      </c>
      <c r="Z68" s="21">
        <f>2*$A68/('Ara islemler-Mo'!F68+$A68)</f>
        <v>0.64575696738764365</v>
      </c>
      <c r="AA68" s="12">
        <f>2*$A68/('Ara islemler-Mo'!G68+$A68)</f>
        <v>1.399813294520887</v>
      </c>
      <c r="AB68" s="18">
        <f>2*$A68/('Ara islemler-Mo'!H68+$A68)</f>
        <v>0.64142754074526942</v>
      </c>
      <c r="AC68" s="21">
        <f t="shared" si="8"/>
        <v>0.36678342944087744</v>
      </c>
      <c r="AD68" s="12">
        <f t="shared" si="9"/>
        <v>0.93436989275936533</v>
      </c>
      <c r="AE68" s="18">
        <f t="shared" si="10"/>
        <v>0.51360264751712281</v>
      </c>
    </row>
    <row r="69" spans="1:31">
      <c r="A69" s="85">
        <v>2.16</v>
      </c>
      <c r="B69" s="103">
        <f>$K$4/$K$3*('Ara islemler-Mo'!D69-$A69)</f>
        <v>64.648572287725671</v>
      </c>
      <c r="C69" s="12">
        <f>$K$4/$K$3*('Ara islemler-Mo'!F69-$A69)</f>
        <v>69.64177542642858</v>
      </c>
      <c r="D69" s="12">
        <f>$K$4/$K$3*('Ara islemler-Mo'!H69-$A69)</f>
        <v>70.774005113591201</v>
      </c>
      <c r="E69" s="12">
        <f>$K$4/$K$3*('Ara islemler-Mo'!J69-$A69)</f>
        <v>70.423832395817712</v>
      </c>
      <c r="F69" s="12">
        <f>$K$4/$K$3*('Ara islemler-Mo'!L69-$A69)</f>
        <v>66.710240105565589</v>
      </c>
      <c r="G69" s="12">
        <f>$K$4/$K$3*('Ara islemler-Mo'!N69-$A69)</f>
        <v>58.788965713261568</v>
      </c>
      <c r="H69" s="18">
        <f>$K$4/$K$3*('Ara islemler-Mo'!P69-$A69)</f>
        <v>51.75368025828945</v>
      </c>
      <c r="I69" s="21">
        <f>$D$5*$D$3/$D$6*($K$5-B$13*'Ara islemler-Mo'!$B69)</f>
        <v>2.929673739130435E-2</v>
      </c>
      <c r="J69" s="12">
        <f>$D$5*$D$3/$D$6*($K$5-C$13*'Ara islemler-Mo'!$B69)</f>
        <v>2.7143023391293764E-2</v>
      </c>
      <c r="K69" s="12">
        <f>$D$5*$D$3/$D$6*($K$5-D$13*'Ara islemler-Mo'!$B69)</f>
        <v>2.5670678433942426E-2</v>
      </c>
      <c r="L69" s="12">
        <f>$D$5*$D$3/$D$6*($K$5-E$13*'Ara islemler-Mo'!$B69)</f>
        <v>2.3555632027584119E-2</v>
      </c>
      <c r="M69" s="12">
        <f>$D$5*$D$3/$D$6*($K$5-F$13*'Ara islemler-Mo'!$B69)</f>
        <v>2.0144537562692251E-2</v>
      </c>
      <c r="N69" s="12">
        <f>$D$5*$D$3/$D$6*($K$5-G$13*'Ara islemler-Mo'!$B69)</f>
        <v>1.5986366834207767E-2</v>
      </c>
      <c r="O69" s="18">
        <f>$D$5*$D$3/$D$6*($K$5-H$13*'Ara islemler-Mo'!$B69)</f>
        <v>1.3143713768916827E-2</v>
      </c>
      <c r="P69" s="21">
        <f t="shared" si="12"/>
        <v>1.6314088753468128</v>
      </c>
      <c r="Q69" s="12">
        <f t="shared" si="11"/>
        <v>1.4031073103799048</v>
      </c>
      <c r="R69" s="12">
        <f t="shared" si="2"/>
        <v>1.3057681589994654</v>
      </c>
      <c r="S69" s="12">
        <f t="shared" si="3"/>
        <v>1.2041417289346341</v>
      </c>
      <c r="T69" s="12">
        <f t="shared" si="4"/>
        <v>1.0870945016976754</v>
      </c>
      <c r="U69" s="12">
        <f t="shared" si="4"/>
        <v>0.97894085913754503</v>
      </c>
      <c r="V69" s="18">
        <f t="shared" si="4"/>
        <v>0.91428028561353758</v>
      </c>
      <c r="W69" s="21">
        <f>1-1/(W$13*'Ara islemler-Mo'!$B69)</f>
        <v>0.57564178322730197</v>
      </c>
      <c r="X69" s="12">
        <f>1-1/(X$13*'Ara islemler-Mo'!$B69)</f>
        <v>0.67338549311014351</v>
      </c>
      <c r="Y69" s="18">
        <f>1-1/(Y$13*'Ara islemler-Mo'!$B69)</f>
        <v>0.80424784954366046</v>
      </c>
      <c r="Z69" s="21">
        <f>2*$A69/('Ara islemler-Mo'!F69+$A69)</f>
        <v>0.65111960714772843</v>
      </c>
      <c r="AA69" s="12">
        <f>2*$A69/('Ara islemler-Mo'!G69+$A69)</f>
        <v>1.4083891520048548</v>
      </c>
      <c r="AB69" s="18">
        <f>2*$A69/('Ara islemler-Mo'!H69+$A69)</f>
        <v>0.64744724372898466</v>
      </c>
      <c r="AC69" s="21">
        <f t="shared" si="8"/>
        <v>0.3748116517527787</v>
      </c>
      <c r="AD69" s="12">
        <f t="shared" si="9"/>
        <v>0.94838882361376597</v>
      </c>
      <c r="AE69" s="18">
        <f t="shared" si="10"/>
        <v>0.5207080534620061</v>
      </c>
    </row>
    <row r="70" spans="1:31">
      <c r="A70" s="85">
        <v>2.2000000000000002</v>
      </c>
      <c r="B70" s="103">
        <f>$K$4/$K$3*('Ara islemler-Mo'!D70-$A70)</f>
        <v>64.670463263783276</v>
      </c>
      <c r="C70" s="12">
        <f>$K$4/$K$3*('Ara islemler-Mo'!F70-$A70)</f>
        <v>69.279770402161247</v>
      </c>
      <c r="D70" s="12">
        <f>$K$4/$K$3*('Ara islemler-Mo'!H70-$A70)</f>
        <v>70.213524066395578</v>
      </c>
      <c r="E70" s="12">
        <f>$K$4/$K$3*('Ara islemler-Mo'!J70-$A70)</f>
        <v>69.623628350471364</v>
      </c>
      <c r="F70" s="12">
        <f>$K$4/$K$3*('Ara islemler-Mo'!L70-$A70)</f>
        <v>65.576632845552751</v>
      </c>
      <c r="G70" s="12">
        <f>$K$4/$K$3*('Ara islemler-Mo'!N70-$A70)</f>
        <v>57.269801792159434</v>
      </c>
      <c r="H70" s="18">
        <f>$K$4/$K$3*('Ara islemler-Mo'!P70-$A70)</f>
        <v>49.955406879315809</v>
      </c>
      <c r="I70" s="21">
        <f>$D$5*$D$3/$D$6*($K$5-B$13*'Ara islemler-Mo'!$B70)</f>
        <v>2.9119304347826086E-2</v>
      </c>
      <c r="J70" s="12">
        <f>$D$5*$D$3/$D$6*($K$5-C$13*'Ara islemler-Mo'!$B70)</f>
        <v>2.6926730088586707E-2</v>
      </c>
      <c r="K70" s="12">
        <f>$D$5*$D$3/$D$6*($K$5-D$13*'Ara islemler-Mo'!$B70)</f>
        <v>2.5427819065956231E-2</v>
      </c>
      <c r="L70" s="12">
        <f>$D$5*$D$3/$D$6*($K$5-E$13*'Ara islemler-Mo'!$B70)</f>
        <v>2.3274610094080113E-2</v>
      </c>
      <c r="M70" s="12">
        <f>$D$5*$D$3/$D$6*($K$5-F$13*'Ara islemler-Mo'!$B70)</f>
        <v>1.9801967988619929E-2</v>
      </c>
      <c r="N70" s="12">
        <f>$D$5*$D$3/$D$6*($K$5-G$13*'Ara islemler-Mo'!$B70)</f>
        <v>1.5568769845898594E-2</v>
      </c>
      <c r="O70" s="18">
        <f>$D$5*$D$3/$D$6*($K$5-H$13*'Ara islemler-Mo'!$B70)</f>
        <v>1.2674825738707849E-2</v>
      </c>
      <c r="P70" s="21">
        <f t="shared" si="12"/>
        <v>1.6209795068977104</v>
      </c>
      <c r="Q70" s="12">
        <f t="shared" si="11"/>
        <v>1.3991996185352273</v>
      </c>
      <c r="R70" s="12">
        <f t="shared" si="2"/>
        <v>1.3037395552298428</v>
      </c>
      <c r="S70" s="12">
        <f t="shared" si="3"/>
        <v>1.2034505860124589</v>
      </c>
      <c r="T70" s="12">
        <f t="shared" si="4"/>
        <v>1.0870805905348686</v>
      </c>
      <c r="U70" s="12">
        <f t="shared" si="4"/>
        <v>0.97865838000696859</v>
      </c>
      <c r="V70" s="18">
        <f t="shared" si="4"/>
        <v>0.9134020821726353</v>
      </c>
      <c r="W70" s="21">
        <f>1-1/(W$13*'Ara islemler-Mo'!$B70)</f>
        <v>0.58316292885790755</v>
      </c>
      <c r="X70" s="12">
        <f>1-1/(X$13*'Ara islemler-Mo'!$B70)</f>
        <v>0.67917427054932955</v>
      </c>
      <c r="Y70" s="18">
        <f>1-1/(Y$13*'Ara islemler-Mo'!$B70)</f>
        <v>0.80771727790134196</v>
      </c>
      <c r="Z70" s="21">
        <f>2*$A70/('Ara islemler-Mo'!F70+$A70)</f>
        <v>0.65645251088165857</v>
      </c>
      <c r="AA70" s="12">
        <f>2*$A70/('Ara islemler-Mo'!G70+$A70)</f>
        <v>1.416767162481654</v>
      </c>
      <c r="AB70" s="18">
        <f>2*$A70/('Ara islemler-Mo'!H70+$A70)</f>
        <v>0.65342692361903321</v>
      </c>
      <c r="AC70" s="21">
        <f t="shared" si="8"/>
        <v>0.38281876890187544</v>
      </c>
      <c r="AD70" s="12">
        <f t="shared" si="9"/>
        <v>0.96223180411672082</v>
      </c>
      <c r="AE70" s="18">
        <f t="shared" si="10"/>
        <v>0.52778421605301362</v>
      </c>
    </row>
    <row r="71" spans="1:31">
      <c r="A71" s="85">
        <v>2.2400000000000002</v>
      </c>
      <c r="B71" s="103">
        <f>$K$4/$K$3*('Ara islemler-Mo'!D71-$A71)</f>
        <v>64.659917079172189</v>
      </c>
      <c r="C71" s="12">
        <f>$K$4/$K$3*('Ara islemler-Mo'!F71-$A71)</f>
        <v>68.893496604790428</v>
      </c>
      <c r="D71" s="12">
        <f>$K$4/$K$3*('Ara islemler-Mo'!H71-$A71)</f>
        <v>69.63129431021818</v>
      </c>
      <c r="E71" s="12">
        <f>$K$4/$K$3*('Ara islemler-Mo'!J71-$A71)</f>
        <v>68.803124406567775</v>
      </c>
      <c r="F71" s="12">
        <f>$K$4/$K$3*('Ara islemler-Mo'!L71-$A71)</f>
        <v>64.42183098943363</v>
      </c>
      <c r="G71" s="12">
        <f>$K$4/$K$3*('Ara islemler-Mo'!N71-$A71)</f>
        <v>55.724305948998122</v>
      </c>
      <c r="H71" s="18">
        <f>$K$4/$K$3*('Ara islemler-Mo'!P71-$A71)</f>
        <v>48.124366146145583</v>
      </c>
      <c r="I71" s="21">
        <f>$D$5*$D$3/$D$6*($K$5-B$13*'Ara islemler-Mo'!$B71)</f>
        <v>2.8938615652173913E-2</v>
      </c>
      <c r="J71" s="12">
        <f>$D$5*$D$3/$D$6*($K$5-C$13*'Ara islemler-Mo'!$B71)</f>
        <v>2.6706468101426316E-2</v>
      </c>
      <c r="K71" s="12">
        <f>$D$5*$D$3/$D$6*($K$5-D$13*'Ara islemler-Mo'!$B71)</f>
        <v>2.5180503562777623E-2</v>
      </c>
      <c r="L71" s="12">
        <f>$D$5*$D$3/$D$6*($K$5-E$13*'Ara islemler-Mo'!$B71)</f>
        <v>2.2988431794823745E-2</v>
      </c>
      <c r="M71" s="12">
        <f>$D$5*$D$3/$D$6*($K$5-F$13*'Ara islemler-Mo'!$B71)</f>
        <v>1.9453112734289402E-2</v>
      </c>
      <c r="N71" s="12">
        <f>$D$5*$D$3/$D$6*($K$5-G$13*'Ara islemler-Mo'!$B71)</f>
        <v>1.5143510527528705E-2</v>
      </c>
      <c r="O71" s="18">
        <f>$D$5*$D$3/$D$6*($K$5-H$13*'Ara islemler-Mo'!$B71)</f>
        <v>1.2197334258403299E-2</v>
      </c>
      <c r="P71" s="21">
        <f t="shared" si="12"/>
        <v>1.611183884140543</v>
      </c>
      <c r="Q71" s="12">
        <f t="shared" si="11"/>
        <v>1.3955349910117572</v>
      </c>
      <c r="R71" s="12">
        <f t="shared" si="2"/>
        <v>1.3018544854579395</v>
      </c>
      <c r="S71" s="12">
        <f t="shared" si="3"/>
        <v>1.2028284351206815</v>
      </c>
      <c r="T71" s="12">
        <f t="shared" si="4"/>
        <v>1.08707257722818</v>
      </c>
      <c r="U71" s="12">
        <f t="shared" si="4"/>
        <v>0.97832780454905799</v>
      </c>
      <c r="V71" s="18">
        <f t="shared" si="4"/>
        <v>0.9124359829883969</v>
      </c>
      <c r="W71" s="21">
        <f>1-1/(W$13*'Ara islemler-Mo'!$B71)</f>
        <v>0.59055294880628195</v>
      </c>
      <c r="X71" s="12">
        <f>1-1/(X$13*'Ara islemler-Mo'!$B71)</f>
        <v>0.68486212488075027</v>
      </c>
      <c r="Y71" s="18">
        <f>1-1/(Y$13*'Ara islemler-Mo'!$B71)</f>
        <v>0.8111262193089368</v>
      </c>
      <c r="Z71" s="21">
        <f>2*$A71/('Ara islemler-Mo'!F71+$A71)</f>
        <v>0.66175718478618895</v>
      </c>
      <c r="AA71" s="12">
        <f>2*$A71/('Ara islemler-Mo'!G71+$A71)</f>
        <v>1.424954807067039</v>
      </c>
      <c r="AB71" s="18">
        <f>2*$A71/('Ara islemler-Mo'!H71+$A71)</f>
        <v>0.65936873561159337</v>
      </c>
      <c r="AC71" s="21">
        <f t="shared" si="8"/>
        <v>0.39080265686922749</v>
      </c>
      <c r="AD71" s="12">
        <f t="shared" si="9"/>
        <v>0.97589757702697189</v>
      </c>
      <c r="AE71" s="18">
        <f t="shared" si="10"/>
        <v>0.53483126964714567</v>
      </c>
    </row>
    <row r="72" spans="1:31">
      <c r="A72" s="85">
        <v>2.2799999999999998</v>
      </c>
      <c r="B72" s="103">
        <f>$K$4/$K$3*('Ara islemler-Mo'!D72-$A72)</f>
        <v>64.61778826465752</v>
      </c>
      <c r="C72" s="12">
        <f>$K$4/$K$3*('Ara islemler-Mo'!F72-$A72)</f>
        <v>68.483374604801483</v>
      </c>
      <c r="D72" s="12">
        <f>$K$4/$K$3*('Ara islemler-Mo'!H72-$A72)</f>
        <v>69.027598426951513</v>
      </c>
      <c r="E72" s="12">
        <f>$K$4/$K$3*('Ara islemler-Mo'!J72-$A72)</f>
        <v>67.962480950563474</v>
      </c>
      <c r="F72" s="12">
        <f>$K$4/$K$3*('Ara islemler-Mo'!L72-$A72)</f>
        <v>63.245849170130249</v>
      </c>
      <c r="G72" s="12">
        <f>$K$4/$K$3*('Ara islemler-Mo'!N72-$A72)</f>
        <v>54.152250281448197</v>
      </c>
      <c r="H72" s="18">
        <f>$K$4/$K$3*('Ara islemler-Mo'!P72-$A72)</f>
        <v>46.26001352606955</v>
      </c>
      <c r="I72" s="21">
        <f>$D$5*$D$3/$D$6*($K$5-B$13*'Ara islemler-Mo'!$B72)</f>
        <v>2.8754671304347827E-2</v>
      </c>
      <c r="J72" s="12">
        <f>$D$5*$D$3/$D$6*($K$5-C$13*'Ara islemler-Mo'!$B72)</f>
        <v>2.6482237429812577E-2</v>
      </c>
      <c r="K72" s="12">
        <f>$D$5*$D$3/$D$6*($K$5-D$13*'Ara islemler-Mo'!$B72)</f>
        <v>2.4928731924406613E-2</v>
      </c>
      <c r="L72" s="12">
        <f>$D$5*$D$3/$D$6*($K$5-E$13*'Ara islemler-Mo'!$B72)</f>
        <v>2.2697097129815012E-2</v>
      </c>
      <c r="M72" s="12">
        <f>$D$5*$D$3/$D$6*($K$5-F$13*'Ara islemler-Mo'!$B72)</f>
        <v>1.9097971799700665E-2</v>
      </c>
      <c r="N72" s="12">
        <f>$D$5*$D$3/$D$6*($K$5-G$13*'Ara islemler-Mo'!$B72)</f>
        <v>1.4710588879098102E-2</v>
      </c>
      <c r="O72" s="18">
        <f>$D$5*$D$3/$D$6*($K$5-H$13*'Ara islemler-Mo'!$B72)</f>
        <v>1.1711239328003173E-2</v>
      </c>
      <c r="P72" s="21">
        <f t="shared" si="12"/>
        <v>1.6019863798444234</v>
      </c>
      <c r="Q72" s="12">
        <f t="shared" si="11"/>
        <v>1.3921050955430152</v>
      </c>
      <c r="R72" s="12">
        <f t="shared" si="2"/>
        <v>1.3001094775567896</v>
      </c>
      <c r="S72" s="12">
        <f t="shared" si="3"/>
        <v>1.2022743802830023</v>
      </c>
      <c r="T72" s="12">
        <f t="shared" si="4"/>
        <v>1.0870705252763515</v>
      </c>
      <c r="U72" s="12">
        <f t="shared" si="4"/>
        <v>0.97794864829275385</v>
      </c>
      <c r="V72" s="18">
        <f t="shared" si="4"/>
        <v>0.91138022597101398</v>
      </c>
      <c r="W72" s="21">
        <f>1-1/(W$13*'Ara islemler-Mo'!$B72)</f>
        <v>0.59781173713149216</v>
      </c>
      <c r="X72" s="12">
        <f>1-1/(X$13*'Ara islemler-Mo'!$B72)</f>
        <v>0.69044897456516741</v>
      </c>
      <c r="Y72" s="18">
        <f>1-1/(Y$13*'Ara islemler-Mo'!$B72)</f>
        <v>0.81447462489696465</v>
      </c>
      <c r="Z72" s="21">
        <f>2*$A72/('Ara islemler-Mo'!F72+$A72)</f>
        <v>0.66703497468735207</v>
      </c>
      <c r="AA72" s="12">
        <f>2*$A72/('Ara islemler-Mo'!G72+$A72)</f>
        <v>1.4329591955872845</v>
      </c>
      <c r="AB72" s="18">
        <f>2*$A72/('Ara islemler-Mo'!H72+$A72)</f>
        <v>0.6652746531996564</v>
      </c>
      <c r="AC72" s="21">
        <f t="shared" si="8"/>
        <v>0.39876133694530685</v>
      </c>
      <c r="AD72" s="12">
        <f t="shared" si="9"/>
        <v>0.98938520718696776</v>
      </c>
      <c r="AE72" s="18">
        <f t="shared" si="10"/>
        <v>0.54184932361824834</v>
      </c>
    </row>
    <row r="73" spans="1:31">
      <c r="A73" s="85">
        <v>2.3199999999999998</v>
      </c>
      <c r="B73" s="103">
        <f>$K$4/$K$3*('Ara islemler-Mo'!D73-$A73)</f>
        <v>64.544918610125279</v>
      </c>
      <c r="C73" s="12">
        <f>$K$4/$K$3*('Ara islemler-Mo'!F73-$A73)</f>
        <v>68.049834336466617</v>
      </c>
      <c r="D73" s="12">
        <f>$K$4/$K$3*('Ara islemler-Mo'!H73-$A73)</f>
        <v>68.402732046624806</v>
      </c>
      <c r="E73" s="12">
        <f>$K$4/$K$3*('Ara islemler-Mo'!J73-$A73)</f>
        <v>67.101872199474002</v>
      </c>
      <c r="F73" s="12">
        <f>$K$4/$K$3*('Ara islemler-Mo'!L73-$A73)</f>
        <v>62.048712636469411</v>
      </c>
      <c r="G73" s="12">
        <f>$K$4/$K$3*('Ara islemler-Mo'!N73-$A73)</f>
        <v>52.55340536534176</v>
      </c>
      <c r="H73" s="18">
        <f>$K$4/$K$3*('Ara islemler-Mo'!P73-$A73)</f>
        <v>44.361780615849966</v>
      </c>
      <c r="I73" s="21">
        <f>$D$5*$D$3/$D$6*($K$5-B$13*'Ara islemler-Mo'!$B73)</f>
        <v>2.8567471304347829E-2</v>
      </c>
      <c r="J73" s="12">
        <f>$D$5*$D$3/$D$6*($K$5-C$13*'Ara islemler-Mo'!$B73)</f>
        <v>2.6254038073745496E-2</v>
      </c>
      <c r="K73" s="12">
        <f>$D$5*$D$3/$D$6*($K$5-D$13*'Ara islemler-Mo'!$B73)</f>
        <v>2.4672504150843197E-2</v>
      </c>
      <c r="L73" s="12">
        <f>$D$5*$D$3/$D$6*($K$5-E$13*'Ara islemler-Mo'!$B73)</f>
        <v>2.2400606099053907E-2</v>
      </c>
      <c r="M73" s="12">
        <f>$D$5*$D$3/$D$6*($K$5-F$13*'Ara islemler-Mo'!$B73)</f>
        <v>1.8736545184853719E-2</v>
      </c>
      <c r="N73" s="12">
        <f>$D$5*$D$3/$D$6*($K$5-G$13*'Ara islemler-Mo'!$B73)</f>
        <v>1.4270004900606773E-2</v>
      </c>
      <c r="O73" s="18">
        <f>$D$5*$D$3/$D$6*($K$5-H$13*'Ara islemler-Mo'!$B73)</f>
        <v>1.1216540947507467E-2</v>
      </c>
      <c r="P73" s="21">
        <f t="shared" si="12"/>
        <v>1.5933538830044947</v>
      </c>
      <c r="Q73" s="12">
        <f t="shared" si="11"/>
        <v>1.3889017950898264</v>
      </c>
      <c r="R73" s="12">
        <f t="shared" si="2"/>
        <v>1.2985009850555844</v>
      </c>
      <c r="S73" s="12">
        <f t="shared" si="3"/>
        <v>1.201787361712781</v>
      </c>
      <c r="T73" s="12">
        <f t="shared" si="4"/>
        <v>1.0870743291751781</v>
      </c>
      <c r="U73" s="12">
        <f t="shared" si="4"/>
        <v>0.9775202441222488</v>
      </c>
      <c r="V73" s="18">
        <f t="shared" si="4"/>
        <v>0.91023279161611748</v>
      </c>
      <c r="W73" s="21">
        <f>1-1/(W$13*'Ara islemler-Mo'!$B73)</f>
        <v>0.60493943789122073</v>
      </c>
      <c r="X73" s="12">
        <f>1-1/(X$13*'Ara islemler-Mo'!$B73)</f>
        <v>0.69593493047902244</v>
      </c>
      <c r="Y73" s="18">
        <f>1-1/(Y$13*'Ara islemler-Mo'!$B73)</f>
        <v>0.81776256111777668</v>
      </c>
      <c r="Z73" s="21">
        <f>2*$A73/('Ara islemler-Mo'!F73+$A73)</f>
        <v>0.67228708262185333</v>
      </c>
      <c r="AA73" s="12">
        <f>2*$A73/('Ara islemler-Mo'!G73+$A73)</f>
        <v>1.4407870893331189</v>
      </c>
      <c r="AB73" s="18">
        <f>2*$A73/('Ara islemler-Mo'!H73+$A73)</f>
        <v>0.67114648451091252</v>
      </c>
      <c r="AC73" s="21">
        <f t="shared" si="8"/>
        <v>0.40669296986279263</v>
      </c>
      <c r="AD73" s="12">
        <f t="shared" si="9"/>
        <v>1.0026940628501173</v>
      </c>
      <c r="AE73" s="18">
        <f t="shared" si="10"/>
        <v>0.54883846805883607</v>
      </c>
    </row>
    <row r="74" spans="1:31">
      <c r="A74" s="85">
        <v>2.36</v>
      </c>
      <c r="B74" s="103">
        <f>$K$4/$K$3*('Ara islemler-Mo'!D74-$A74)</f>
        <v>64.442136229679136</v>
      </c>
      <c r="C74" s="12">
        <f>$K$4/$K$3*('Ara islemler-Mo'!F74-$A74)</f>
        <v>67.593312822509631</v>
      </c>
      <c r="D74" s="12">
        <f>$K$4/$K$3*('Ara islemler-Mo'!H74-$A74)</f>
        <v>67.757001581792849</v>
      </c>
      <c r="E74" s="12">
        <f>$K$4/$K$3*('Ara islemler-Mo'!J74-$A74)</f>
        <v>66.221484142320435</v>
      </c>
      <c r="F74" s="12">
        <f>$K$4/$K$3*('Ara islemler-Mo'!L74-$A74)</f>
        <v>60.830455463704091</v>
      </c>
      <c r="G74" s="12">
        <f>$K$4/$K$3*('Ara islemler-Mo'!N74-$A74)</f>
        <v>50.927538116418646</v>
      </c>
      <c r="H74" s="18">
        <f>$K$4/$K$3*('Ara islemler-Mo'!P74-$A74)</f>
        <v>42.429071217761681</v>
      </c>
      <c r="I74" s="21">
        <f>$D$5*$D$3/$D$6*($K$5-B$13*'Ara islemler-Mo'!$B74)</f>
        <v>2.8377015652173918E-2</v>
      </c>
      <c r="J74" s="12">
        <f>$D$5*$D$3/$D$6*($K$5-C$13*'Ara islemler-Mo'!$B74)</f>
        <v>2.6021870033225081E-2</v>
      </c>
      <c r="K74" s="12">
        <f>$D$5*$D$3/$D$6*($K$5-D$13*'Ara islemler-Mo'!$B74)</f>
        <v>2.4411820242087365E-2</v>
      </c>
      <c r="L74" s="12">
        <f>$D$5*$D$3/$D$6*($K$5-E$13*'Ara islemler-Mo'!$B74)</f>
        <v>2.2098958702540437E-2</v>
      </c>
      <c r="M74" s="12">
        <f>$D$5*$D$3/$D$6*($K$5-F$13*'Ara islemler-Mo'!$B74)</f>
        <v>1.8368832889748572E-2</v>
      </c>
      <c r="N74" s="12">
        <f>$D$5*$D$3/$D$6*($K$5-G$13*'Ara islemler-Mo'!$B74)</f>
        <v>1.382175859205473E-2</v>
      </c>
      <c r="O74" s="18">
        <f>$D$5*$D$3/$D$6*($K$5-H$13*'Ara islemler-Mo'!$B74)</f>
        <v>1.0713239116916184E-2</v>
      </c>
      <c r="P74" s="21">
        <f t="shared" si="12"/>
        <v>1.5852555846957954</v>
      </c>
      <c r="Q74" s="12">
        <f t="shared" si="11"/>
        <v>1.3859171596692892</v>
      </c>
      <c r="R74" s="12">
        <f t="shared" si="2"/>
        <v>1.2970254116901425</v>
      </c>
      <c r="S74" s="12">
        <f t="shared" si="3"/>
        <v>1.2013661783563567</v>
      </c>
      <c r="T74" s="12">
        <f t="shared" si="4"/>
        <v>1.0870837296714235</v>
      </c>
      <c r="U74" s="12">
        <f t="shared" si="4"/>
        <v>0.97704174935083543</v>
      </c>
      <c r="V74" s="18">
        <f t="shared" si="4"/>
        <v>0.90899139938639628</v>
      </c>
      <c r="W74" s="21">
        <f>1-1/(W$13*'Ara islemler-Mo'!$B74)</f>
        <v>0.61193642332366494</v>
      </c>
      <c r="X74" s="12">
        <f>1-1/(X$13*'Ara islemler-Mo'!$B74)</f>
        <v>0.70132027912176453</v>
      </c>
      <c r="Y74" s="18">
        <f>1-1/(Y$13*'Ara islemler-Mo'!$B74)</f>
        <v>0.82099019968108577</v>
      </c>
      <c r="Z74" s="21">
        <f>2*$A74/('Ara islemler-Mo'!F74+$A74)</f>
        <v>0.67751458175774515</v>
      </c>
      <c r="AA74" s="12">
        <f>2*$A74/('Ara islemler-Mo'!G74+$A74)</f>
        <v>1.448444922160592</v>
      </c>
      <c r="AB74" s="18">
        <f>2*$A74/('Ara islemler-Mo'!H74+$A74)</f>
        <v>0.67698588722187336</v>
      </c>
      <c r="AC74" s="21">
        <f t="shared" si="8"/>
        <v>0.41459584991046333</v>
      </c>
      <c r="AD74" s="12">
        <f t="shared" si="9"/>
        <v>1.0158237971021689</v>
      </c>
      <c r="AE74" s="18">
        <f t="shared" si="10"/>
        <v>0.5557987787315628</v>
      </c>
    </row>
    <row r="75" spans="1:31">
      <c r="A75" s="85">
        <v>2.4</v>
      </c>
      <c r="B75" s="103">
        <f>$K$4/$K$3*('Ara islemler-Mo'!D75-$A75)</f>
        <v>64.310254763315086</v>
      </c>
      <c r="C75" s="12">
        <f>$K$4/$K$3*('Ara islemler-Mo'!F75-$A75)</f>
        <v>67.114252129886736</v>
      </c>
      <c r="D75" s="12">
        <f>$K$4/$K$3*('Ara islemler-Mo'!H75-$A75)</f>
        <v>67.090722171219568</v>
      </c>
      <c r="E75" s="12">
        <f>$K$4/$K$3*('Ara islemler-Mo'!J75-$A75)</f>
        <v>65.321512653574302</v>
      </c>
      <c r="F75" s="12">
        <f>$K$4/$K$3*('Ara islemler-Mo'!L75-$A75)</f>
        <v>59.591118886765237</v>
      </c>
      <c r="G75" s="12">
        <f>$K$4/$K$3*('Ara islemler-Mo'!N75-$A75)</f>
        <v>49.274409684340114</v>
      </c>
      <c r="H75" s="18">
        <f>$K$4/$K$3*('Ara islemler-Mo'!P75-$A75)</f>
        <v>40.461257203921001</v>
      </c>
      <c r="I75" s="21">
        <f>$D$5*$D$3/$D$6*($K$5-B$13*'Ara islemler-Mo'!$B75)</f>
        <v>2.8183304347826087E-2</v>
      </c>
      <c r="J75" s="12">
        <f>$D$5*$D$3/$D$6*($K$5-C$13*'Ara islemler-Mo'!$B75)</f>
        <v>2.5785733308251322E-2</v>
      </c>
      <c r="K75" s="12">
        <f>$D$5*$D$3/$D$6*($K$5-D$13*'Ara islemler-Mo'!$B75)</f>
        <v>2.4146680198139134E-2</v>
      </c>
      <c r="L75" s="12">
        <f>$D$5*$D$3/$D$6*($K$5-E$13*'Ara islemler-Mo'!$B75)</f>
        <v>2.1792154940274602E-2</v>
      </c>
      <c r="M75" s="12">
        <f>$D$5*$D$3/$D$6*($K$5-F$13*'Ara islemler-Mo'!$B75)</f>
        <v>1.7994834914385208E-2</v>
      </c>
      <c r="N75" s="12">
        <f>$D$5*$D$3/$D$6*($K$5-G$13*'Ara islemler-Mo'!$B75)</f>
        <v>1.3365849953441963E-2</v>
      </c>
      <c r="O75" s="18">
        <f>$D$5*$D$3/$D$6*($K$5-H$13*'Ara islemler-Mo'!$B75)</f>
        <v>1.020133383622932E-2</v>
      </c>
      <c r="P75" s="21">
        <f t="shared" si="12"/>
        <v>1.5776627852833562</v>
      </c>
      <c r="Q75" s="12">
        <f t="shared" si="11"/>
        <v>1.3831434749515314</v>
      </c>
      <c r="R75" s="12">
        <f t="shared" si="2"/>
        <v>1.29567913267434</v>
      </c>
      <c r="S75" s="12">
        <f t="shared" si="3"/>
        <v>1.2010095081699828</v>
      </c>
      <c r="T75" s="12">
        <f t="shared" si="4"/>
        <v>1.0870983277706878</v>
      </c>
      <c r="U75" s="12">
        <f t="shared" si="4"/>
        <v>0.97651215185806961</v>
      </c>
      <c r="V75" s="18">
        <f t="shared" si="4"/>
        <v>0.90765350234511843</v>
      </c>
      <c r="W75" s="21">
        <f>1-1/(W$13*'Ara islemler-Mo'!$B75)</f>
        <v>0.61880327323065143</v>
      </c>
      <c r="X75" s="12">
        <f>1-1/(X$13*'Ara islemler-Mo'!$B75)</f>
        <v>0.70660546674771407</v>
      </c>
      <c r="Y75" s="18">
        <f>1-1/(Y$13*'Ara islemler-Mo'!$B75)</f>
        <v>0.82415780804360639</v>
      </c>
      <c r="Z75" s="21">
        <f>2*$A75/('Ara islemler-Mo'!F75+$A75)</f>
        <v>0.6827184298210297</v>
      </c>
      <c r="AA75" s="12">
        <f>2*$A75/('Ara islemler-Mo'!G75+$A75)</f>
        <v>1.4559388200773169</v>
      </c>
      <c r="AB75" s="18">
        <f>2*$A75/('Ara islemler-Mo'!H75+$A75)</f>
        <v>0.68279438216733068</v>
      </c>
      <c r="AC75" s="21">
        <f t="shared" si="8"/>
        <v>0.42246839906814398</v>
      </c>
      <c r="AD75" s="12">
        <f t="shared" si="9"/>
        <v>1.0287743295168486</v>
      </c>
      <c r="AE75" s="18">
        <f t="shared" si="10"/>
        <v>0.56273032135151579</v>
      </c>
    </row>
    <row r="76" spans="1:31">
      <c r="A76" s="85">
        <v>2.44</v>
      </c>
      <c r="B76" s="103">
        <f>$K$4/$K$3*('Ara islemler-Mo'!D76-$A76)</f>
        <v>64.150072704294416</v>
      </c>
      <c r="C76" s="12">
        <f>$K$4/$K$3*('Ara islemler-Mo'!F76-$A76)</f>
        <v>66.613097538168532</v>
      </c>
      <c r="D76" s="12">
        <f>$K$4/$K$3*('Ara islemler-Mo'!H76-$A76)</f>
        <v>66.404215817915286</v>
      </c>
      <c r="E76" s="12">
        <f>$K$4/$K$3*('Ara islemler-Mo'!J76-$A76)</f>
        <v>64.402161767947902</v>
      </c>
      <c r="F76" s="12">
        <f>$K$4/$K$3*('Ara islemler-Mo'!L76-$A76)</f>
        <v>58.330749749284557</v>
      </c>
      <c r="G76" s="12">
        <f>$K$4/$K$3*('Ara islemler-Mo'!N76-$A76)</f>
        <v>47.593773368455793</v>
      </c>
      <c r="H76" s="18">
        <f>$K$4/$K$3*('Ara islemler-Mo'!P76-$A76)</f>
        <v>38.457674126488143</v>
      </c>
      <c r="I76" s="21">
        <f>$D$5*$D$3/$D$6*($K$5-B$13*'Ara islemler-Mo'!$B76)</f>
        <v>2.798633739130435E-2</v>
      </c>
      <c r="J76" s="12">
        <f>$D$5*$D$3/$D$6*($K$5-C$13*'Ara islemler-Mo'!$B76)</f>
        <v>2.5545627898824225E-2</v>
      </c>
      <c r="K76" s="12">
        <f>$D$5*$D$3/$D$6*($K$5-D$13*'Ara islemler-Mo'!$B76)</f>
        <v>2.3877084018998487E-2</v>
      </c>
      <c r="L76" s="12">
        <f>$D$5*$D$3/$D$6*($K$5-E$13*'Ara islemler-Mo'!$B76)</f>
        <v>2.1480194812256395E-2</v>
      </c>
      <c r="M76" s="12">
        <f>$D$5*$D$3/$D$6*($K$5-F$13*'Ara islemler-Mo'!$B76)</f>
        <v>1.7614551258763642E-2</v>
      </c>
      <c r="N76" s="12">
        <f>$D$5*$D$3/$D$6*($K$5-G$13*'Ara islemler-Mo'!$B76)</f>
        <v>1.290227898476848E-2</v>
      </c>
      <c r="O76" s="18">
        <f>$D$5*$D$3/$D$6*($K$5-H$13*'Ara islemler-Mo'!$B76)</f>
        <v>9.6808251054468792E-3</v>
      </c>
      <c r="P76" s="21">
        <f t="shared" si="12"/>
        <v>1.5705487205465174</v>
      </c>
      <c r="Q76" s="12">
        <f t="shared" si="11"/>
        <v>1.3805732481224546</v>
      </c>
      <c r="R76" s="12">
        <f t="shared" si="2"/>
        <v>1.2944585130572983</v>
      </c>
      <c r="S76" s="12">
        <f t="shared" si="3"/>
        <v>1.2007159263186176</v>
      </c>
      <c r="T76" s="12">
        <f t="shared" si="4"/>
        <v>1.0871175975639997</v>
      </c>
      <c r="U76" s="12">
        <f t="shared" si="4"/>
        <v>0.97593027528158705</v>
      </c>
      <c r="V76" s="18">
        <f t="shared" si="4"/>
        <v>0.90621627987649878</v>
      </c>
      <c r="W76" s="21">
        <f>1-1/(W$13*'Ara islemler-Mo'!$B76)</f>
        <v>0.6255407555471999</v>
      </c>
      <c r="X76" s="12">
        <f>1-1/(X$13*'Ara islemler-Mo'!$B76)</f>
        <v>0.71179108441109795</v>
      </c>
      <c r="Y76" s="18">
        <f>1-1/(Y$13*'Ara islemler-Mo'!$B76)</f>
        <v>0.82726574044599077</v>
      </c>
      <c r="Z76" s="21">
        <f>2*$A76/('Ara islemler-Mo'!F76+$A76)</f>
        <v>0.68789948117800548</v>
      </c>
      <c r="AA76" s="12">
        <f>2*$A76/('Ara islemler-Mo'!G76+$A76)</f>
        <v>1.4632746194394197</v>
      </c>
      <c r="AB76" s="18">
        <f>2*$A76/('Ara islemler-Mo'!H76+$A76)</f>
        <v>0.68857336575533412</v>
      </c>
      <c r="AC76" s="21">
        <f t="shared" si="8"/>
        <v>0.43030916119661639</v>
      </c>
      <c r="AD76" s="12">
        <f t="shared" si="9"/>
        <v>1.0415458281620211</v>
      </c>
      <c r="AE76" s="18">
        <f t="shared" si="10"/>
        <v>0.56963315527297453</v>
      </c>
    </row>
    <row r="77" spans="1:31">
      <c r="A77" s="85">
        <v>2.48</v>
      </c>
      <c r="B77" s="103">
        <f>$K$4/$K$3*('Ara islemler-Mo'!D77-$A77)</f>
        <v>63.962372841830792</v>
      </c>
      <c r="C77" s="12">
        <f>$K$4/$K$3*('Ara islemler-Mo'!F77-$A77)</f>
        <v>66.090295903177818</v>
      </c>
      <c r="D77" s="12">
        <f>$K$4/$K$3*('Ara islemler-Mo'!H77-$A77)</f>
        <v>65.697809707265577</v>
      </c>
      <c r="E77" s="12">
        <f>$K$4/$K$3*('Ara islemler-Mo'!J77-$A77)</f>
        <v>63.463642106108004</v>
      </c>
      <c r="F77" s="12">
        <f>$K$4/$K$3*('Ara islemler-Mo'!L77-$A77)</f>
        <v>57.049399061327634</v>
      </c>
      <c r="G77" s="12">
        <f>$K$4/$K$3*('Ara islemler-Mo'!N77-$A77)</f>
        <v>45.885372543852775</v>
      </c>
      <c r="H77" s="18">
        <f>$K$4/$K$3*('Ara islemler-Mo'!P77-$A77)</f>
        <v>36.417616524743536</v>
      </c>
      <c r="I77" s="21">
        <f>$D$5*$D$3/$D$6*($K$5-B$13*'Ara islemler-Mo'!$B77)</f>
        <v>2.7786114782608697E-2</v>
      </c>
      <c r="J77" s="12">
        <f>$D$5*$D$3/$D$6*($K$5-C$13*'Ara islemler-Mo'!$B77)</f>
        <v>2.5301553804943786E-2</v>
      </c>
      <c r="K77" s="12">
        <f>$D$5*$D$3/$D$6*($K$5-D$13*'Ara islemler-Mo'!$B77)</f>
        <v>2.3603031704665444E-2</v>
      </c>
      <c r="L77" s="12">
        <f>$D$5*$D$3/$D$6*($K$5-E$13*'Ara islemler-Mo'!$B77)</f>
        <v>2.1163078318485823E-2</v>
      </c>
      <c r="M77" s="12">
        <f>$D$5*$D$3/$D$6*($K$5-F$13*'Ara islemler-Mo'!$B77)</f>
        <v>1.722798192288387E-2</v>
      </c>
      <c r="N77" s="12">
        <f>$D$5*$D$3/$D$6*($K$5-G$13*'Ara islemler-Mo'!$B77)</f>
        <v>1.2431045686034276E-2</v>
      </c>
      <c r="O77" s="18">
        <f>$D$5*$D$3/$D$6*($K$5-H$13*'Ara islemler-Mo'!$B77)</f>
        <v>9.151712924568867E-3</v>
      </c>
      <c r="P77" s="21">
        <f t="shared" si="12"/>
        <v>1.5638884045898407</v>
      </c>
      <c r="Q77" s="12">
        <f t="shared" si="11"/>
        <v>1.3781992114430519</v>
      </c>
      <c r="R77" s="12">
        <f t="shared" si="2"/>
        <v>1.2933599234952668</v>
      </c>
      <c r="S77" s="12">
        <f t="shared" si="3"/>
        <v>1.2004839214737788</v>
      </c>
      <c r="T77" s="12">
        <f t="shared" si="4"/>
        <v>1.0871408979384716</v>
      </c>
      <c r="U77" s="12">
        <f t="shared" si="4"/>
        <v>0.97529478325481644</v>
      </c>
      <c r="V77" s="18">
        <f t="shared" si="4"/>
        <v>0.90467662830331086</v>
      </c>
      <c r="W77" s="21">
        <f>1-1/(W$13*'Ara islemler-Mo'!$B77)</f>
        <v>0.63214980807520893</v>
      </c>
      <c r="X77" s="12">
        <f>1-1/(X$13*'Ara islemler-Mo'!$B77)</f>
        <v>0.71687785390707082</v>
      </c>
      <c r="Y77" s="18">
        <f>1-1/(Y$13*'Ara islemler-Mo'!$B77)</f>
        <v>0.83031442948676326</v>
      </c>
      <c r="Z77" s="21">
        <f>2*$A77/('Ara islemler-Mo'!F77+$A77)</f>
        <v>0.69305849770802019</v>
      </c>
      <c r="AA77" s="12">
        <f>2*$A77/('Ara islemler-Mo'!G77+$A77)</f>
        <v>1.4704578838728299</v>
      </c>
      <c r="AB77" s="18">
        <f>2*$A77/('Ara islemler-Mo'!H77+$A77)</f>
        <v>0.69432412128940435</v>
      </c>
      <c r="AC77" s="21">
        <f t="shared" si="8"/>
        <v>0.43811679631101758</v>
      </c>
      <c r="AD77" s="12">
        <f t="shared" si="9"/>
        <v>1.054138692051487</v>
      </c>
      <c r="AE77" s="18">
        <f t="shared" si="10"/>
        <v>0.57650733664731002</v>
      </c>
    </row>
    <row r="78" spans="1:31">
      <c r="A78" s="85">
        <v>2.52</v>
      </c>
      <c r="B78" s="103">
        <f>$K$4/$K$3*('Ara islemler-Mo'!D78-$A78)</f>
        <v>63.747921809224486</v>
      </c>
      <c r="C78" s="12">
        <f>$K$4/$K$3*('Ara islemler-Mo'!F78-$A78)</f>
        <v>65.546294199666491</v>
      </c>
      <c r="D78" s="12">
        <f>$K$4/$K$3*('Ara islemler-Mo'!H78-$A78)</f>
        <v>64.971834691697907</v>
      </c>
      <c r="E78" s="12">
        <f>$K$4/$K$3*('Ara islemler-Mo'!J78-$A78)</f>
        <v>62.506169441192334</v>
      </c>
      <c r="F78" s="12">
        <f>$K$4/$K$3*('Ara islemler-Mo'!L78-$A78)</f>
        <v>55.747120658752756</v>
      </c>
      <c r="G78" s="12">
        <f>$K$4/$K$3*('Ara islemler-Mo'!N78-$A78)</f>
        <v>44.148938585225544</v>
      </c>
      <c r="H78" s="18">
        <f>$K$4/$K$3*('Ara islemler-Mo'!P78-$A78)</f>
        <v>34.340332872296763</v>
      </c>
      <c r="I78" s="21">
        <f>$D$5*$D$3/$D$6*($K$5-B$13*'Ara islemler-Mo'!$B78)</f>
        <v>2.7582636521739135E-2</v>
      </c>
      <c r="J78" s="12">
        <f>$D$5*$D$3/$D$6*($K$5-C$13*'Ara islemler-Mo'!$B78)</f>
        <v>2.5053511026610006E-2</v>
      </c>
      <c r="K78" s="12">
        <f>$D$5*$D$3/$D$6*($K$5-D$13*'Ara islemler-Mo'!$B78)</f>
        <v>2.3324523255139982E-2</v>
      </c>
      <c r="L78" s="12">
        <f>$D$5*$D$3/$D$6*($K$5-E$13*'Ara islemler-Mo'!$B78)</f>
        <v>2.0840805458962882E-2</v>
      </c>
      <c r="M78" s="12">
        <f>$D$5*$D$3/$D$6*($K$5-F$13*'Ara islemler-Mo'!$B78)</f>
        <v>1.6835126906745886E-2</v>
      </c>
      <c r="N78" s="12">
        <f>$D$5*$D$3/$D$6*($K$5-G$13*'Ara islemler-Mo'!$B78)</f>
        <v>1.1952150057239354E-2</v>
      </c>
      <c r="O78" s="18">
        <f>$D$5*$D$3/$D$6*($K$5-H$13*'Ara islemler-Mo'!$B78)</f>
        <v>8.6139972935952713E-3</v>
      </c>
      <c r="P78" s="21">
        <f t="shared" si="12"/>
        <v>1.5576584876825317</v>
      </c>
      <c r="Q78" s="12">
        <f t="shared" si="11"/>
        <v>1.3760143238769849</v>
      </c>
      <c r="R78" s="12">
        <f t="shared" si="2"/>
        <v>1.2923797537340191</v>
      </c>
      <c r="S78" s="12">
        <f t="shared" si="3"/>
        <v>1.2003119103763655</v>
      </c>
      <c r="T78" s="12">
        <f t="shared" si="4"/>
        <v>1.0871674832369924</v>
      </c>
      <c r="U78" s="12">
        <f t="shared" si="4"/>
        <v>0.97460418268041726</v>
      </c>
      <c r="V78" s="18">
        <f t="shared" si="4"/>
        <v>0.9030311491814299</v>
      </c>
      <c r="W78" s="21">
        <f>1-1/(W$13*'Ara islemler-Mo'!$B78)</f>
        <v>0.63863152135271084</v>
      </c>
      <c r="X78" s="12">
        <f>1-1/(X$13*'Ara islemler-Mo'!$B78)</f>
        <v>0.72186661458674606</v>
      </c>
      <c r="Y78" s="18">
        <f>1-1/(Y$13*'Ara islemler-Mo'!$B78)</f>
        <v>0.83330437822008074</v>
      </c>
      <c r="Z78" s="21">
        <f>2*$A78/('Ara islemler-Mo'!F78+$A78)</f>
        <v>0.69819615858765272</v>
      </c>
      <c r="AA78" s="12">
        <f>2*$A78/('Ara islemler-Mo'!G78+$A78)</f>
        <v>1.4774939200220343</v>
      </c>
      <c r="AB78" s="18">
        <f>2*$A78/('Ara islemler-Mo'!H78+$A78)</f>
        <v>0.70004782929169829</v>
      </c>
      <c r="AC78" s="21">
        <f t="shared" si="8"/>
        <v>0.44589007496145122</v>
      </c>
      <c r="AD78" s="12">
        <f t="shared" si="9"/>
        <v>1.0665535341188064</v>
      </c>
      <c r="AE78" s="18">
        <f t="shared" si="10"/>
        <v>0.58335292111223591</v>
      </c>
    </row>
    <row r="79" spans="1:31">
      <c r="A79" s="85">
        <v>2.56</v>
      </c>
      <c r="B79" s="103">
        <f>$K$4/$K$3*('Ara islemler-Mo'!D79-$A79)</f>
        <v>63.507469728107104</v>
      </c>
      <c r="C79" s="12">
        <f>$K$4/$K$3*('Ara islemler-Mo'!F79-$A79)</f>
        <v>64.981538227904764</v>
      </c>
      <c r="D79" s="12">
        <f>$K$4/$K$3*('Ara islemler-Mo'!H79-$A79)</f>
        <v>64.226623929053034</v>
      </c>
      <c r="E79" s="12">
        <f>$K$4/$K$3*('Ara islemler-Mo'!J79-$A79)</f>
        <v>61.52996339636163</v>
      </c>
      <c r="F79" s="12">
        <f>$K$4/$K$3*('Ara islemler-Mo'!L79-$A79)</f>
        <v>54.423969957150774</v>
      </c>
      <c r="G79" s="12">
        <f>$K$4/$K$3*('Ara islemler-Mo'!N79-$A79)</f>
        <v>42.384188775051285</v>
      </c>
      <c r="H79" s="18">
        <f>$K$4/$K$3*('Ara islemler-Mo'!P79-$A79)</f>
        <v>32.225020098496898</v>
      </c>
      <c r="I79" s="21">
        <f>$D$5*$D$3/$D$6*($K$5-B$13*'Ara islemler-Mo'!$B79)</f>
        <v>2.7375902608695653E-2</v>
      </c>
      <c r="J79" s="12">
        <f>$D$5*$D$3/$D$6*($K$5-C$13*'Ara islemler-Mo'!$B79)</f>
        <v>2.4801499563822882E-2</v>
      </c>
      <c r="K79" s="12">
        <f>$D$5*$D$3/$D$6*($K$5-D$13*'Ara islemler-Mo'!$B79)</f>
        <v>2.3041558670422117E-2</v>
      </c>
      <c r="L79" s="12">
        <f>$D$5*$D$3/$D$6*($K$5-E$13*'Ara islemler-Mo'!$B79)</f>
        <v>2.051337623368758E-2</v>
      </c>
      <c r="M79" s="12">
        <f>$D$5*$D$3/$D$6*($K$5-F$13*'Ara islemler-Mo'!$B79)</f>
        <v>1.6435986210349696E-2</v>
      </c>
      <c r="N79" s="12">
        <f>$D$5*$D$3/$D$6*($K$5-G$13*'Ara islemler-Mo'!$B79)</f>
        <v>1.1465592098383713E-2</v>
      </c>
      <c r="O79" s="18">
        <f>$D$5*$D$3/$D$6*($K$5-H$13*'Ara islemler-Mo'!$B79)</f>
        <v>8.0676782125260939E-3</v>
      </c>
      <c r="P79" s="21">
        <f t="shared" si="12"/>
        <v>1.5518371273999396</v>
      </c>
      <c r="Q79" s="12">
        <f t="shared" si="11"/>
        <v>1.3740117711067188</v>
      </c>
      <c r="R79" s="12">
        <f t="shared" ref="R79:R90" si="13">K79/D79*3600</f>
        <v>1.2915144240673253</v>
      </c>
      <c r="S79" s="12">
        <f t="shared" ref="S79:S90" si="14">L79/E79*3600</f>
        <v>1.2001982508190807</v>
      </c>
      <c r="T79" s="12">
        <f t="shared" ref="T79:V90" si="15">M79/F79*3600</f>
        <v>1.0871965129306891</v>
      </c>
      <c r="U79" s="12">
        <f t="shared" si="15"/>
        <v>0.97385682602654511</v>
      </c>
      <c r="V79" s="18">
        <f t="shared" si="15"/>
        <v>0.90127613501313686</v>
      </c>
      <c r="W79" s="21">
        <f>1-1/(W$13*'Ara islemler-Mo'!$B79)</f>
        <v>0.64498712262513935</v>
      </c>
      <c r="X79" s="12">
        <f>1-1/(X$13*'Ara islemler-Mo'!$B79)</f>
        <v>0.72675831102040944</v>
      </c>
      <c r="Y79" s="18">
        <f>1-1/(Y$13*'Ara islemler-Mo'!$B79)</f>
        <v>0.83623615276184093</v>
      </c>
      <c r="Z79" s="21">
        <f>2*$A79/('Ara islemler-Mo'!F79+$A79)</f>
        <v>0.70331306909509883</v>
      </c>
      <c r="AA79" s="12">
        <f>2*$A79/('Ara islemler-Mo'!G79+$A79)</f>
        <v>1.4843877922200024</v>
      </c>
      <c r="AB79" s="18">
        <f>2*$A79/('Ara islemler-Mo'!H79+$A79)</f>
        <v>0.70574557691332607</v>
      </c>
      <c r="AC79" s="21">
        <f t="shared" ref="AC79:AC90" si="16">W79*Z79</f>
        <v>0.45362787274030364</v>
      </c>
      <c r="AD79" s="12">
        <f t="shared" ref="AD79:AD90" si="17">X79*AA79</f>
        <v>1.0787911647731234</v>
      </c>
      <c r="AE79" s="18">
        <f t="shared" ref="AE79:AE90" si="18">Y79*AB79</f>
        <v>0.5901699660666857</v>
      </c>
    </row>
    <row r="80" spans="1:31">
      <c r="A80" s="85">
        <v>2.6</v>
      </c>
      <c r="B80" s="103">
        <f>$K$4/$K$3*('Ara islemler-Mo'!D80-$A80)</f>
        <v>63.241749939998925</v>
      </c>
      <c r="C80" s="12">
        <f>$K$4/$K$3*('Ara islemler-Mo'!F80-$A80)</f>
        <v>64.396471470100721</v>
      </c>
      <c r="D80" s="12">
        <f>$K$4/$K$3*('Ara islemler-Mo'!H80-$A80)</f>
        <v>63.46251166255248</v>
      </c>
      <c r="E80" s="12">
        <f>$K$4/$K$3*('Ara islemler-Mo'!J80-$A80)</f>
        <v>60.53524626401056</v>
      </c>
      <c r="F80" s="12">
        <f>$K$4/$K$3*('Ara islemler-Mo'!L80-$A80)</f>
        <v>53.080002793412085</v>
      </c>
      <c r="G80" s="12">
        <f>$K$4/$K$3*('Ara islemler-Mo'!N80-$A80)</f>
        <v>40.590824181403491</v>
      </c>
      <c r="H80" s="18">
        <f>$K$4/$K$3*('Ara islemler-Mo'!P80-$A80)</f>
        <v>30.070817607125342</v>
      </c>
      <c r="I80" s="21">
        <f>$D$5*$D$3/$D$6*($K$5-B$13*'Ara islemler-Mo'!$B80)</f>
        <v>2.7165913043478263E-2</v>
      </c>
      <c r="J80" s="12">
        <f>$D$5*$D$3/$D$6*($K$5-C$13*'Ara islemler-Mo'!$B80)</f>
        <v>2.4545519416582423E-2</v>
      </c>
      <c r="K80" s="12">
        <f>$D$5*$D$3/$D$6*($K$5-D$13*'Ara islemler-Mo'!$B80)</f>
        <v>2.2754137950511844E-2</v>
      </c>
      <c r="L80" s="12">
        <f>$D$5*$D$3/$D$6*($K$5-E$13*'Ara islemler-Mo'!$B80)</f>
        <v>2.0180790642659905E-2</v>
      </c>
      <c r="M80" s="12">
        <f>$D$5*$D$3/$D$6*($K$5-F$13*'Ara islemler-Mo'!$B80)</f>
        <v>1.6030559833695297E-2</v>
      </c>
      <c r="N80" s="12">
        <f>$D$5*$D$3/$D$6*($K$5-G$13*'Ara islemler-Mo'!$B80)</f>
        <v>1.0971371809467355E-2</v>
      </c>
      <c r="O80" s="18">
        <f>$D$5*$D$3/$D$6*($K$5-H$13*'Ara islemler-Mo'!$B80)</f>
        <v>7.5127556813613479E-3</v>
      </c>
      <c r="P80" s="21">
        <f t="shared" ref="P80:P90" si="19">I80/B80*3600</f>
        <v>1.5464038716402952</v>
      </c>
      <c r="Q80" s="12">
        <f t="shared" ref="Q80:Q90" si="20">J80/C80*3600</f>
        <v>1.3721849642138244</v>
      </c>
      <c r="R80" s="12">
        <f t="shared" si="13"/>
        <v>1.2907603950093645</v>
      </c>
      <c r="S80" s="12">
        <f t="shared" si="14"/>
        <v>1.2001412531919948</v>
      </c>
      <c r="T80" s="12">
        <f t="shared" si="15"/>
        <v>1.0872270603660485</v>
      </c>
      <c r="U80" s="12">
        <f t="shared" si="15"/>
        <v>0.97305091262911159</v>
      </c>
      <c r="V80" s="18">
        <f t="shared" si="15"/>
        <v>0.89940755207441614</v>
      </c>
      <c r="W80" s="21">
        <f>1-1/(W$13*'Ara islemler-Mo'!$B80)</f>
        <v>0.65121796088110628</v>
      </c>
      <c r="X80" s="12">
        <f>1-1/(X$13*'Ara islemler-Mo'!$B80)</f>
        <v>0.73155398148005135</v>
      </c>
      <c r="Y80" s="18">
        <f>1-1/(Y$13*'Ara islemler-Mo'!$B80)</f>
        <v>0.83911037538683719</v>
      </c>
      <c r="Z80" s="21">
        <f>2*$A80/('Ara islemler-Mo'!F80+$A80)</f>
        <v>0.70840976853252113</v>
      </c>
      <c r="AA80" s="12">
        <f>2*$A80/('Ara islemler-Mo'!G80+$A80)</f>
        <v>1.4911443361645367</v>
      </c>
      <c r="AB80" s="18">
        <f>2*$A80/('Ara islemler-Mo'!H80+$A80)</f>
        <v>0.71141836651099766</v>
      </c>
      <c r="AC80" s="21">
        <f t="shared" si="16"/>
        <v>0.46132916493200493</v>
      </c>
      <c r="AD80" s="12">
        <f t="shared" si="17"/>
        <v>1.0908525760825949</v>
      </c>
      <c r="AE80" s="18">
        <f t="shared" si="18"/>
        <v>0.59695853258013376</v>
      </c>
    </row>
    <row r="81" spans="1:31">
      <c r="A81" s="85">
        <v>2.64</v>
      </c>
      <c r="B81" s="103">
        <f>$K$4/$K$3*('Ara islemler-Mo'!D81-$A81)</f>
        <v>62.951478816914594</v>
      </c>
      <c r="C81" s="12">
        <f>$K$4/$K$3*('Ara islemler-Mo'!F81-$A81)</f>
        <v>63.791534083564727</v>
      </c>
      <c r="D81" s="12">
        <f>$K$4/$K$3*('Ara islemler-Mo'!H81-$A81)</f>
        <v>62.679832130972258</v>
      </c>
      <c r="E81" s="12">
        <f>$K$4/$K$3*('Ara islemler-Mo'!J81-$A81)</f>
        <v>59.522241937681237</v>
      </c>
      <c r="F81" s="12">
        <f>$K$4/$K$3*('Ara islemler-Mo'!L81-$A81)</f>
        <v>51.715274348097367</v>
      </c>
      <c r="G81" s="12">
        <f>$K$4/$K$3*('Ara islemler-Mo'!N81-$A81)</f>
        <v>38.768527489456289</v>
      </c>
      <c r="H81" s="18">
        <f>$K$4/$K$3*('Ara islemler-Mo'!P81-$A81)</f>
        <v>27.876800702214744</v>
      </c>
      <c r="I81" s="21">
        <f>$D$5*$D$3/$D$6*($K$5-B$13*'Ara islemler-Mo'!$B81)</f>
        <v>2.6952667826086959E-2</v>
      </c>
      <c r="J81" s="12">
        <f>$D$5*$D$3/$D$6*($K$5-C$13*'Ara islemler-Mo'!$B81)</f>
        <v>2.4285570584888623E-2</v>
      </c>
      <c r="K81" s="12">
        <f>$D$5*$D$3/$D$6*($K$5-D$13*'Ara islemler-Mo'!$B81)</f>
        <v>2.2462261095409167E-2</v>
      </c>
      <c r="L81" s="12">
        <f>$D$5*$D$3/$D$6*($K$5-E$13*'Ara islemler-Mo'!$B81)</f>
        <v>1.9843048685879869E-2</v>
      </c>
      <c r="M81" s="12">
        <f>$D$5*$D$3/$D$6*($K$5-F$13*'Ara islemler-Mo'!$B81)</f>
        <v>1.561884777678269E-2</v>
      </c>
      <c r="N81" s="12">
        <f>$D$5*$D$3/$D$6*($K$5-G$13*'Ara islemler-Mo'!$B81)</f>
        <v>1.0469489190490282E-2</v>
      </c>
      <c r="O81" s="18">
        <f>$D$5*$D$3/$D$6*($K$5-H$13*'Ara islemler-Mo'!$B81)</f>
        <v>6.9492297001010226E-3</v>
      </c>
      <c r="P81" s="21">
        <f t="shared" si="19"/>
        <v>1.5413395522623039</v>
      </c>
      <c r="Q81" s="12">
        <f t="shared" si="20"/>
        <v>1.370527537260215</v>
      </c>
      <c r="R81" s="12">
        <f t="shared" si="13"/>
        <v>1.2901141753938306</v>
      </c>
      <c r="S81" s="12">
        <f t="shared" si="14"/>
        <v>1.2001391907240107</v>
      </c>
      <c r="T81" s="12">
        <f t="shared" si="15"/>
        <v>1.0872581206462524</v>
      </c>
      <c r="U81" s="12">
        <f t="shared" si="15"/>
        <v>0.97218448897795884</v>
      </c>
      <c r="V81" s="18">
        <f t="shared" si="15"/>
        <v>0.89742101999445445</v>
      </c>
      <c r="W81" s="21">
        <f>1-1/(W$13*'Ara islemler-Mo'!$B81)</f>
        <v>0.657325492912195</v>
      </c>
      <c r="X81" s="12">
        <f>1-1/(X$13*'Ara islemler-Mo'!$B81)</f>
        <v>0.73625474721004902</v>
      </c>
      <c r="Y81" s="18">
        <f>1-1/(Y$13*'Ara islemler-Mo'!$B81)</f>
        <v>0.84192771809828271</v>
      </c>
      <c r="Z81" s="21">
        <f>2*$A81/('Ara islemler-Mo'!F81+$A81)</f>
        <v>0.71348673735423385</v>
      </c>
      <c r="AA81" s="12">
        <f>2*$A81/('Ara islemler-Mo'!G81+$A81)</f>
        <v>1.497768171678669</v>
      </c>
      <c r="AB81" s="18">
        <f>2*$A81/('Ara islemler-Mo'!H81+$A81)</f>
        <v>0.71706712346263657</v>
      </c>
      <c r="AC81" s="21">
        <f t="shared" si="16"/>
        <v>0.46899302131768555</v>
      </c>
      <c r="AD81" s="12">
        <f t="shared" si="17"/>
        <v>1.1027389266185357</v>
      </c>
      <c r="AE81" s="18">
        <f t="shared" si="18"/>
        <v>0.60371868698019715</v>
      </c>
    </row>
    <row r="82" spans="1:31">
      <c r="A82" s="85">
        <v>2.68</v>
      </c>
      <c r="B82" s="103">
        <f>$K$4/$K$3*('Ara islemler-Mo'!D82-$A82)</f>
        <v>62.637355643284366</v>
      </c>
      <c r="C82" s="12">
        <f>$K$4/$K$3*('Ara islemler-Mo'!F82-$A82)</f>
        <v>63.167162018480816</v>
      </c>
      <c r="D82" s="12">
        <f>$K$4/$K$3*('Ara islemler-Mo'!H82-$A82)</f>
        <v>61.878918598340071</v>
      </c>
      <c r="E82" s="12">
        <f>$K$4/$K$3*('Ara islemler-Mo'!J82-$A82)</f>
        <v>58.491174948156896</v>
      </c>
      <c r="F82" s="12">
        <f>$K$4/$K$3*('Ara islemler-Mo'!L82-$A82)</f>
        <v>50.329838141947747</v>
      </c>
      <c r="G82" s="12">
        <f>$K$4/$K$3*('Ara islemler-Mo'!N82-$A82)</f>
        <v>36.91696076928126</v>
      </c>
      <c r="H82" s="18">
        <f>$K$4/$K$3*('Ara islemler-Mo'!P82-$A82)</f>
        <v>25.641973314790945</v>
      </c>
      <c r="I82" s="21">
        <f>$D$5*$D$3/$D$6*($K$5-B$13*'Ara islemler-Mo'!$B82)</f>
        <v>2.6736166956521739E-2</v>
      </c>
      <c r="J82" s="12">
        <f>$D$5*$D$3/$D$6*($K$5-C$13*'Ara islemler-Mo'!$B82)</f>
        <v>2.4021653068741475E-2</v>
      </c>
      <c r="K82" s="12">
        <f>$D$5*$D$3/$D$6*($K$5-D$13*'Ara islemler-Mo'!$B82)</f>
        <v>2.2165928105114082E-2</v>
      </c>
      <c r="L82" s="12">
        <f>$D$5*$D$3/$D$6*($K$5-E$13*'Ara islemler-Mo'!$B82)</f>
        <v>1.9500150363347457E-2</v>
      </c>
      <c r="M82" s="12">
        <f>$D$5*$D$3/$D$6*($K$5-F$13*'Ara islemler-Mo'!$B82)</f>
        <v>1.5200850039611875E-2</v>
      </c>
      <c r="N82" s="12">
        <f>$D$5*$D$3/$D$6*($K$5-G$13*'Ara islemler-Mo'!$B82)</f>
        <v>9.9599442414524796E-3</v>
      </c>
      <c r="O82" s="18">
        <f>$D$5*$D$3/$D$6*($K$5-H$13*'Ara islemler-Mo'!$B82)</f>
        <v>6.3771002687451148E-3</v>
      </c>
      <c r="P82" s="21">
        <f t="shared" si="19"/>
        <v>1.5366261882384826</v>
      </c>
      <c r="Q82" s="12">
        <f t="shared" si="20"/>
        <v>1.3690333439733837</v>
      </c>
      <c r="R82" s="12">
        <f t="shared" si="13"/>
        <v>1.2895723290896568</v>
      </c>
      <c r="S82" s="12">
        <f t="shared" si="14"/>
        <v>1.2001903085426551</v>
      </c>
      <c r="T82" s="12">
        <f t="shared" si="15"/>
        <v>1.0872886177035694</v>
      </c>
      <c r="U82" s="12">
        <f t="shared" si="15"/>
        <v>0.97125544795834517</v>
      </c>
      <c r="V82" s="18">
        <f t="shared" si="15"/>
        <v>0.89531178765558994</v>
      </c>
      <c r="W82" s="21">
        <f>1-1/(W$13*'Ara islemler-Mo'!$B82)</f>
        <v>0.66331127035410176</v>
      </c>
      <c r="X82" s="12">
        <f>1-1/(X$13*'Ara islemler-Mo'!$B82)</f>
        <v>0.74086180245316213</v>
      </c>
      <c r="Y82" s="18">
        <f>1-1/(Y$13*'Ara islemler-Mo'!$B82)</f>
        <v>0.84468889665002012</v>
      </c>
      <c r="Z82" s="21">
        <f>2*$A82/('Ara islemler-Mo'!F82+$A82)</f>
        <v>0.71854440357972449</v>
      </c>
      <c r="AA82" s="12">
        <f>2*$A82/('Ara islemler-Mo'!G82+$A82)</f>
        <v>1.5042637146258935</v>
      </c>
      <c r="AB82" s="18">
        <f>2*$A82/('Ara islemler-Mo'!H82+$A82)</f>
        <v>0.72269270328851976</v>
      </c>
      <c r="AC82" s="21">
        <f t="shared" si="16"/>
        <v>0.47661860114429744</v>
      </c>
      <c r="AD82" s="12">
        <f t="shared" si="17"/>
        <v>1.1144515269826285</v>
      </c>
      <c r="AE82" s="18">
        <f t="shared" si="18"/>
        <v>0.61045050215780017</v>
      </c>
    </row>
    <row r="83" spans="1:31">
      <c r="A83" s="85">
        <v>2.72</v>
      </c>
      <c r="B83" s="103">
        <f>$K$4/$K$3*('Ara islemler-Mo'!D83-$A83)</f>
        <v>62.300062561975651</v>
      </c>
      <c r="C83" s="12">
        <f>$K$4/$K$3*('Ara islemler-Mo'!F83-$A83)</f>
        <v>62.523786249046594</v>
      </c>
      <c r="D83" s="12">
        <f>$K$4/$K$3*('Ara islemler-Mo'!H83-$A83)</f>
        <v>61.060102493161359</v>
      </c>
      <c r="E83" s="12">
        <f>$K$4/$K$3*('Ara islemler-Mo'!J83-$A83)</f>
        <v>57.442269595660349</v>
      </c>
      <c r="F83" s="12">
        <f>$K$4/$K$3*('Ara islemler-Mo'!L83-$A83)</f>
        <v>48.923745100049004</v>
      </c>
      <c r="G83" s="12">
        <f>$K$4/$K$3*('Ara islemler-Mo'!N83-$A83)</f>
        <v>35.035763160875334</v>
      </c>
      <c r="H83" s="18">
        <f>$K$4/$K$3*('Ara islemler-Mo'!P83-$A83)</f>
        <v>23.365259904753902</v>
      </c>
      <c r="I83" s="21">
        <f>$D$5*$D$3/$D$6*($K$5-B$13*'Ara islemler-Mo'!$B83)</f>
        <v>2.651641043478261E-2</v>
      </c>
      <c r="J83" s="12">
        <f>$D$5*$D$3/$D$6*($K$5-C$13*'Ara islemler-Mo'!$B83)</f>
        <v>2.3753766868140992E-2</v>
      </c>
      <c r="K83" s="12">
        <f>$D$5*$D$3/$D$6*($K$5-D$13*'Ara islemler-Mo'!$B83)</f>
        <v>2.1865138979626587E-2</v>
      </c>
      <c r="L83" s="12">
        <f>$D$5*$D$3/$D$6*($K$5-E$13*'Ara islemler-Mo'!$B83)</f>
        <v>1.9152095675062684E-2</v>
      </c>
      <c r="M83" s="12">
        <f>$D$5*$D$3/$D$6*($K$5-F$13*'Ara islemler-Mo'!$B83)</f>
        <v>1.477656662218285E-2</v>
      </c>
      <c r="N83" s="12">
        <f>$D$5*$D$3/$D$6*($K$5-G$13*'Ara islemler-Mo'!$B83)</f>
        <v>9.4427369623539675E-3</v>
      </c>
      <c r="O83" s="18">
        <f>$D$5*$D$3/$D$6*($K$5-H$13*'Ara islemler-Mo'!$B83)</f>
        <v>5.7963673872936288E-3</v>
      </c>
      <c r="P83" s="21">
        <f t="shared" si="19"/>
        <v>1.5322468973487049</v>
      </c>
      <c r="Q83" s="12">
        <f t="shared" si="20"/>
        <v>1.3676964537094318</v>
      </c>
      <c r="R83" s="12">
        <f t="shared" si="13"/>
        <v>1.2891314805027003</v>
      </c>
      <c r="S83" s="12">
        <f t="shared" si="14"/>
        <v>1.2002928316647592</v>
      </c>
      <c r="T83" s="12">
        <f t="shared" si="15"/>
        <v>1.0873174106167309</v>
      </c>
      <c r="U83" s="12">
        <f t="shared" si="15"/>
        <v>0.97026152701121804</v>
      </c>
      <c r="V83" s="18">
        <f t="shared" si="15"/>
        <v>0.89307470489602703</v>
      </c>
      <c r="W83" s="21">
        <f>1-1/(W$13*'Ara islemler-Mo'!$B83)</f>
        <v>0.66917692766500592</v>
      </c>
      <c r="X83" s="12">
        <f>1-1/(X$13*'Ara islemler-Mo'!$B83)</f>
        <v>0.74537640519788062</v>
      </c>
      <c r="Y83" s="18">
        <f>1-1/(Y$13*'Ara islemler-Mo'!$B83)</f>
        <v>0.84739466500106508</v>
      </c>
      <c r="Z83" s="21">
        <f>2*$A83/('Ara islemler-Mo'!F83+$A83)</f>
        <v>0.72358314856253736</v>
      </c>
      <c r="AA83" s="12">
        <f>2*$A83/('Ara islemler-Mo'!G83+$A83)</f>
        <v>1.5106351880448219</v>
      </c>
      <c r="AB83" s="18">
        <f>2*$A83/('Ara islemler-Mo'!H83+$A83)</f>
        <v>0.72829589813889273</v>
      </c>
      <c r="AC83" s="21">
        <f t="shared" si="16"/>
        <v>0.4842051482652503</v>
      </c>
      <c r="AD83" s="12">
        <f t="shared" si="17"/>
        <v>1.1259918260302737</v>
      </c>
      <c r="AE83" s="18">
        <f t="shared" si="18"/>
        <v>0.61715405862505679</v>
      </c>
    </row>
    <row r="84" spans="1:31">
      <c r="A84" s="85">
        <v>2.76</v>
      </c>
      <c r="B84" s="103">
        <f>$K$4/$K$3*('Ara islemler-Mo'!D84-$A84)</f>
        <v>61.940264577703942</v>
      </c>
      <c r="C84" s="12">
        <f>$K$4/$K$3*('Ara islemler-Mo'!F84-$A84)</f>
        <v>61.861832107590288</v>
      </c>
      <c r="D84" s="12">
        <f>$K$4/$K$3*('Ara islemler-Mo'!H84-$A84)</f>
        <v>60.223712647845673</v>
      </c>
      <c r="E84" s="12">
        <f>$K$4/$K$3*('Ara islemler-Mo'!J84-$A84)</f>
        <v>56.375749170527875</v>
      </c>
      <c r="F84" s="12">
        <f>$K$4/$K$3*('Ara islemler-Mo'!L84-$A84)</f>
        <v>47.497042677358451</v>
      </c>
      <c r="G84" s="12">
        <f>$K$4/$K$3*('Ara islemler-Mo'!N84-$A84)</f>
        <v>33.124548455432603</v>
      </c>
      <c r="H84" s="18">
        <f>$K$4/$K$3*('Ara islemler-Mo'!P84-$A84)</f>
        <v>21.045496388074998</v>
      </c>
      <c r="I84" s="21">
        <f>$D$5*$D$3/$D$6*($K$5-B$13*'Ara islemler-Mo'!$B84)</f>
        <v>2.6293398260869568E-2</v>
      </c>
      <c r="J84" s="12">
        <f>$D$5*$D$3/$D$6*($K$5-C$13*'Ara islemler-Mo'!$B84)</f>
        <v>2.3481911983087172E-2</v>
      </c>
      <c r="K84" s="12">
        <f>$D$5*$D$3/$D$6*($K$5-D$13*'Ara islemler-Mo'!$B84)</f>
        <v>2.1559893718946687E-2</v>
      </c>
      <c r="L84" s="12">
        <f>$D$5*$D$3/$D$6*($K$5-E$13*'Ara islemler-Mo'!$B84)</f>
        <v>1.8798884621025549E-2</v>
      </c>
      <c r="M84" s="12">
        <f>$D$5*$D$3/$D$6*($K$5-F$13*'Ara islemler-Mo'!$B84)</f>
        <v>1.4345997524495625E-2</v>
      </c>
      <c r="N84" s="12">
        <f>$D$5*$D$3/$D$6*($K$5-G$13*'Ara islemler-Mo'!$B84)</f>
        <v>8.9178673531947403E-3</v>
      </c>
      <c r="O84" s="18">
        <f>$D$5*$D$3/$D$6*($K$5-H$13*'Ara islemler-Mo'!$B84)</f>
        <v>5.2070310557465783E-3</v>
      </c>
      <c r="P84" s="21">
        <f t="shared" si="19"/>
        <v>1.5281858155511165</v>
      </c>
      <c r="Q84" s="12">
        <f t="shared" si="20"/>
        <v>1.3665111468423774</v>
      </c>
      <c r="R84" s="12">
        <f t="shared" si="13"/>
        <v>1.2887883190141476</v>
      </c>
      <c r="S84" s="12">
        <f t="shared" si="14"/>
        <v>1.2004449720212611</v>
      </c>
      <c r="T84" s="12">
        <f t="shared" si="15"/>
        <v>1.0873432992240459</v>
      </c>
      <c r="U84" s="12">
        <f t="shared" si="15"/>
        <v>0.96920030516629674</v>
      </c>
      <c r="V84" s="18">
        <f t="shared" si="15"/>
        <v>0.8907041893917661</v>
      </c>
      <c r="W84" s="21">
        <f>1-1/(W$13*'Ara islemler-Mo'!$B84)</f>
        <v>0.67492417099621238</v>
      </c>
      <c r="X84" s="12">
        <f>1-1/(X$13*'Ara islemler-Mo'!$B84)</f>
        <v>0.74979986861252557</v>
      </c>
      <c r="Y84" s="18">
        <f>1-1/(Y$13*'Ara islemler-Mo'!$B84)</f>
        <v>0.85004581018174652</v>
      </c>
      <c r="Z84" s="21">
        <f>2*$A84/('Ara islemler-Mo'!F84+$A84)</f>
        <v>0.72860331217889951</v>
      </c>
      <c r="AA84" s="12">
        <f>2*$A84/('Ara islemler-Mo'!G84+$A84)</f>
        <v>1.5168866325622812</v>
      </c>
      <c r="AB84" s="18">
        <f>2*$A84/('Ara islemler-Mo'!H84+$A84)</f>
        <v>0.73387744270381261</v>
      </c>
      <c r="AC84" s="21">
        <f t="shared" si="16"/>
        <v>0.49175198645743828</v>
      </c>
      <c r="AD84" s="12">
        <f t="shared" si="17"/>
        <v>1.1373613977952948</v>
      </c>
      <c r="AE84" s="18">
        <f t="shared" si="18"/>
        <v>0.6238294453572707</v>
      </c>
    </row>
    <row r="85" spans="1:31">
      <c r="A85" s="85">
        <v>2.8</v>
      </c>
      <c r="B85" s="103">
        <f>$K$4/$K$3*('Ara islemler-Mo'!D85-$A85)</f>
        <v>61.558609611608944</v>
      </c>
      <c r="C85" s="12">
        <f>$K$4/$K$3*('Ara islemler-Mo'!F85-$A85)</f>
        <v>61.181718712074193</v>
      </c>
      <c r="D85" s="12">
        <f>$K$4/$K$3*('Ara islemler-Mo'!H85-$A85)</f>
        <v>59.370074629647064</v>
      </c>
      <c r="E85" s="12">
        <f>$K$4/$K$3*('Ara islemler-Mo'!J85-$A85)</f>
        <v>55.291835255174249</v>
      </c>
      <c r="F85" s="12">
        <f>$K$4/$K$3*('Ara islemler-Mo'!L85-$A85)</f>
        <v>46.049774039500832</v>
      </c>
      <c r="G85" s="12">
        <f>$K$4/$K$3*('Ara islemler-Mo'!N85-$A85)</f>
        <v>31.182902549625819</v>
      </c>
      <c r="H85" s="18">
        <f>$K$4/$K$3*('Ara islemler-Mo'!P85-$A85)</f>
        <v>18.681419909790808</v>
      </c>
      <c r="I85" s="21">
        <f>$D$5*$D$3/$D$6*($K$5-B$13*'Ara islemler-Mo'!$B85)</f>
        <v>2.606713043478261E-2</v>
      </c>
      <c r="J85" s="12">
        <f>$D$5*$D$3/$D$6*($K$5-C$13*'Ara islemler-Mo'!$B85)</f>
        <v>2.320608841358001E-2</v>
      </c>
      <c r="K85" s="12">
        <f>$D$5*$D$3/$D$6*($K$5-D$13*'Ara islemler-Mo'!$B85)</f>
        <v>2.1250192323074384E-2</v>
      </c>
      <c r="L85" s="12">
        <f>$D$5*$D$3/$D$6*($K$5-E$13*'Ara islemler-Mo'!$B85)</f>
        <v>1.8440517201236038E-2</v>
      </c>
      <c r="M85" s="12">
        <f>$D$5*$D$3/$D$6*($K$5-F$13*'Ara islemler-Mo'!$B85)</f>
        <v>1.3909142746550187E-2</v>
      </c>
      <c r="N85" s="12">
        <f>$D$5*$D$3/$D$6*($K$5-G$13*'Ara islemler-Mo'!$B85)</f>
        <v>8.3853354139747874E-3</v>
      </c>
      <c r="O85" s="18">
        <f>$D$5*$D$3/$D$6*($K$5-H$13*'Ara islemler-Mo'!$B85)</f>
        <v>4.6090912741039401E-3</v>
      </c>
      <c r="P85" s="21">
        <f t="shared" si="19"/>
        <v>1.5244280232658212</v>
      </c>
      <c r="Q85" s="12">
        <f t="shared" si="20"/>
        <v>1.3654719097062742</v>
      </c>
      <c r="R85" s="12">
        <f t="shared" si="13"/>
        <v>1.2885396024896751</v>
      </c>
      <c r="S85" s="12">
        <f t="shared" si="14"/>
        <v>1.2006449346106178</v>
      </c>
      <c r="T85" s="12">
        <f t="shared" si="15"/>
        <v>1.0873650290798138</v>
      </c>
      <c r="U85" s="12">
        <f t="shared" si="15"/>
        <v>0.96806919889089882</v>
      </c>
      <c r="V85" s="18">
        <f t="shared" si="15"/>
        <v>0.8881941879630918</v>
      </c>
      <c r="W85" s="21">
        <f>1-1/(W$13*'Ara islemler-Mo'!$B85)</f>
        <v>0.6805547679097983</v>
      </c>
      <c r="X85" s="12">
        <f>1-1/(X$13*'Ara islemler-Mo'!$B85)</f>
        <v>0.75413355313126185</v>
      </c>
      <c r="Y85" s="18">
        <f>1-1/(Y$13*'Ara islemler-Mo'!$B85)</f>
        <v>0.85264314755056114</v>
      </c>
      <c r="Z85" s="21">
        <f>2*$A85/('Ara islemler-Mo'!F85+$A85)</f>
        <v>0.73360519749354525</v>
      </c>
      <c r="AA85" s="12">
        <f>2*$A85/('Ara islemler-Mo'!G85+$A85)</f>
        <v>1.523021916138821</v>
      </c>
      <c r="AB85" s="18">
        <f>2*$A85/('Ara islemler-Mo'!H85+$A85)</f>
        <v>0.73943801959618904</v>
      </c>
      <c r="AC85" s="21">
        <f t="shared" si="16"/>
        <v>0.49925851491764145</v>
      </c>
      <c r="AD85" s="12">
        <f t="shared" si="17"/>
        <v>1.1485619291145517</v>
      </c>
      <c r="AE85" s="18">
        <f t="shared" si="18"/>
        <v>0.63047676044704815</v>
      </c>
    </row>
    <row r="86" spans="1:31">
      <c r="A86" s="85">
        <v>2.84</v>
      </c>
      <c r="B86" s="103">
        <f>$K$4/$K$3*('Ara islemler-Mo'!D86-$A86)</f>
        <v>61.155728601238728</v>
      </c>
      <c r="C86" s="12">
        <f>$K$4/$K$3*('Ara islemler-Mo'!F86-$A86)</f>
        <v>60.483858478143539</v>
      </c>
      <c r="D86" s="12">
        <f>$K$4/$K$3*('Ara islemler-Mo'!H86-$A86)</f>
        <v>58.49951015504508</v>
      </c>
      <c r="E86" s="12">
        <f>$K$4/$K$3*('Ara islemler-Mo'!J86-$A86)</f>
        <v>54.190747100601811</v>
      </c>
      <c r="F86" s="12">
        <f>$K$4/$K$3*('Ara islemler-Mo'!L86-$A86)</f>
        <v>44.581977292940181</v>
      </c>
      <c r="G86" s="12">
        <f>$K$4/$K$3*('Ara islemler-Mo'!N86-$A86)</f>
        <v>29.210380747027131</v>
      </c>
      <c r="H86" s="18">
        <f>$K$4/$K$3*('Ara islemler-Mo'!P86-$A86)</f>
        <v>16.271657246349204</v>
      </c>
      <c r="I86" s="21">
        <f>$D$5*$D$3/$D$6*($K$5-B$13*'Ara islemler-Mo'!$B86)</f>
        <v>2.5837606956521743E-2</v>
      </c>
      <c r="J86" s="12">
        <f>$D$5*$D$3/$D$6*($K$5-C$13*'Ara islemler-Mo'!$B86)</f>
        <v>2.2926296159619504E-2</v>
      </c>
      <c r="K86" s="12">
        <f>$D$5*$D$3/$D$6*($K$5-D$13*'Ara islemler-Mo'!$B86)</f>
        <v>2.0936034792009665E-2</v>
      </c>
      <c r="L86" s="12">
        <f>$D$5*$D$3/$D$6*($K$5-E$13*'Ara islemler-Mo'!$B86)</f>
        <v>1.8076993415694166E-2</v>
      </c>
      <c r="M86" s="12">
        <f>$D$5*$D$3/$D$6*($K$5-F$13*'Ara islemler-Mo'!$B86)</f>
        <v>1.3466002288346544E-2</v>
      </c>
      <c r="N86" s="12">
        <f>$D$5*$D$3/$D$6*($K$5-G$13*'Ara islemler-Mo'!$B86)</f>
        <v>7.8451411446941195E-3</v>
      </c>
      <c r="O86" s="18">
        <f>$D$5*$D$3/$D$6*($K$5-H$13*'Ara islemler-Mo'!$B86)</f>
        <v>4.002548042365728E-3</v>
      </c>
      <c r="P86" s="21">
        <f t="shared" si="19"/>
        <v>1.5209594778925455</v>
      </c>
      <c r="Q86" s="12">
        <f t="shared" si="20"/>
        <v>1.364573429197725</v>
      </c>
      <c r="R86" s="12">
        <f t="shared" si="13"/>
        <v>1.2883821599783909</v>
      </c>
      <c r="S86" s="12">
        <f t="shared" si="14"/>
        <v>1.2008909228670939</v>
      </c>
      <c r="T86" s="12">
        <f t="shared" si="15"/>
        <v>1.0873812957982971</v>
      </c>
      <c r="U86" s="12">
        <f t="shared" si="15"/>
        <v>0.96686545668437396</v>
      </c>
      <c r="V86" s="18">
        <f t="shared" si="15"/>
        <v>0.88553813138791015</v>
      </c>
      <c r="W86" s="21">
        <f>1-1/(W$13*'Ara islemler-Mo'!$B86)</f>
        <v>0.68607053789813022</v>
      </c>
      <c r="X86" s="12">
        <f>1-1/(X$13*'Ara islemler-Mo'!$B86)</f>
        <v>0.75837885915728342</v>
      </c>
      <c r="Y86" s="18">
        <f>1-1/(Y$13*'Ara islemler-Mo'!$B86)</f>
        <v>0.8551875164209225</v>
      </c>
      <c r="Z86" s="21">
        <f>2*$A86/('Ara islemler-Mo'!F86+$A86)</f>
        <v>0.73858907495443893</v>
      </c>
      <c r="AA86" s="12">
        <f>2*$A86/('Ara islemler-Mo'!G86+$A86)</f>
        <v>1.5290447431960339</v>
      </c>
      <c r="AB86" s="18">
        <f>2*$A86/('Ara islemler-Mo'!H86+$A86)</f>
        <v>0.74497826425460256</v>
      </c>
      <c r="AC86" s="21">
        <f t="shared" si="16"/>
        <v>0.50672420393967432</v>
      </c>
      <c r="AD86" s="12">
        <f t="shared" si="17"/>
        <v>1.1595952079454497</v>
      </c>
      <c r="AE86" s="18">
        <f t="shared" si="18"/>
        <v>0.63709611159546331</v>
      </c>
    </row>
    <row r="87" spans="1:31">
      <c r="A87" s="85">
        <v>2.88</v>
      </c>
      <c r="B87" s="103">
        <f>$K$4/$K$3*('Ara islemler-Mo'!D87-$A87)</f>
        <v>60.732235640631735</v>
      </c>
      <c r="C87" s="12">
        <f>$K$4/$K$3*('Ara islemler-Mo'!F87-$A87)</f>
        <v>59.768656707583695</v>
      </c>
      <c r="D87" s="12">
        <f>$K$4/$K$3*('Ara islemler-Mo'!H87-$A87)</f>
        <v>57.612336580077766</v>
      </c>
      <c r="E87" s="12">
        <f>$K$4/$K$3*('Ara islemler-Mo'!J87-$A87)</f>
        <v>53.072701071132606</v>
      </c>
      <c r="F87" s="12">
        <f>$K$4/$K$3*('Ara islemler-Mo'!L87-$A87)</f>
        <v>43.093684758829809</v>
      </c>
      <c r="G87" s="12">
        <f>$K$4/$K$3*('Ara islemler-Mo'!N87-$A87)</f>
        <v>27.206504877688509</v>
      </c>
      <c r="H87" s="18">
        <f>$K$4/$K$3*('Ara islemler-Mo'!P87-$A87)</f>
        <v>13.814711574647868</v>
      </c>
      <c r="I87" s="21">
        <f>$D$5*$D$3/$D$6*($K$5-B$13*'Ara islemler-Mo'!$B87)</f>
        <v>2.5604827826086963E-2</v>
      </c>
      <c r="J87" s="12">
        <f>$D$5*$D$3/$D$6*($K$5-C$13*'Ara islemler-Mo'!$B87)</f>
        <v>2.2642535221205663E-2</v>
      </c>
      <c r="K87" s="12">
        <f>$D$5*$D$3/$D$6*($K$5-D$13*'Ara islemler-Mo'!$B87)</f>
        <v>2.0617421125752544E-2</v>
      </c>
      <c r="L87" s="12">
        <f>$D$5*$D$3/$D$6*($K$5-E$13*'Ara islemler-Mo'!$B87)</f>
        <v>1.7708313264399922E-2</v>
      </c>
      <c r="M87" s="12">
        <f>$D$5*$D$3/$D$6*($K$5-F$13*'Ara islemler-Mo'!$B87)</f>
        <v>1.3016576149884693E-2</v>
      </c>
      <c r="N87" s="12">
        <f>$D$5*$D$3/$D$6*($K$5-G$13*'Ara islemler-Mo'!$B87)</f>
        <v>7.2972845453527285E-3</v>
      </c>
      <c r="O87" s="18">
        <f>$D$5*$D$3/$D$6*($K$5-H$13*'Ara islemler-Mo'!$B87)</f>
        <v>3.3874013605319328E-3</v>
      </c>
      <c r="P87" s="21">
        <f t="shared" si="19"/>
        <v>1.5177669519585999</v>
      </c>
      <c r="Q87" s="12">
        <f t="shared" si="20"/>
        <v>1.3638105871299875</v>
      </c>
      <c r="R87" s="12">
        <f t="shared" si="13"/>
        <v>1.2883128937071306</v>
      </c>
      <c r="S87" s="12">
        <f t="shared" si="14"/>
        <v>1.2011811433225636</v>
      </c>
      <c r="T87" s="12">
        <f t="shared" si="15"/>
        <v>1.0873907488262173</v>
      </c>
      <c r="U87" s="12">
        <f t="shared" si="15"/>
        <v>0.96558615233276401</v>
      </c>
      <c r="V87" s="18">
        <f t="shared" si="15"/>
        <v>0.88272888159996177</v>
      </c>
      <c r="W87" s="21">
        <f>1-1/(W$13*'Ara islemler-Mo'!$B87)</f>
        <v>0.69147334366062463</v>
      </c>
      <c r="X87" s="12">
        <f>1-1/(X$13*'Ara islemler-Mo'!$B87)</f>
        <v>0.76253722034882376</v>
      </c>
      <c r="Y87" s="18">
        <f>1-1/(Y$13*'Ara islemler-Mo'!$B87)</f>
        <v>0.85767977603721901</v>
      </c>
      <c r="Z87" s="21">
        <f>2*$A87/('Ara islemler-Mo'!F87+$A87)</f>
        <v>0.74355518616291871</v>
      </c>
      <c r="AA87" s="12">
        <f>2*$A87/('Ara islemler-Mo'!G87+$A87)</f>
        <v>1.5349586631709651</v>
      </c>
      <c r="AB87" s="18">
        <f>2*$A87/('Ara islemler-Mo'!H87+$A87)</f>
        <v>0.75049876940842875</v>
      </c>
      <c r="AC87" s="21">
        <f t="shared" si="16"/>
        <v>0.5141485907722716</v>
      </c>
      <c r="AD87" s="12">
        <f t="shared" si="17"/>
        <v>1.1704631123647342</v>
      </c>
      <c r="AE87" s="18">
        <f t="shared" si="18"/>
        <v>0.64368761646242967</v>
      </c>
    </row>
    <row r="88" spans="1:31">
      <c r="A88" s="85">
        <v>2.92</v>
      </c>
      <c r="B88" s="103">
        <f>$K$4/$K$3*('Ara islemler-Mo'!D88-$A88)</f>
        <v>60.288728155609903</v>
      </c>
      <c r="C88" s="12">
        <f>$K$4/$K$3*('Ara islemler-Mo'!F88-$A88)</f>
        <v>59.03651124570694</v>
      </c>
      <c r="D88" s="12">
        <f>$K$4/$K$3*('Ara islemler-Mo'!H88-$A88)</f>
        <v>56.708866459693219</v>
      </c>
      <c r="E88" s="12">
        <f>$K$4/$K$3*('Ara islemler-Mo'!J88-$A88)</f>
        <v>51.937910151455398</v>
      </c>
      <c r="F88" s="12">
        <f>$K$4/$K$3*('Ara islemler-Mo'!L88-$A88)</f>
        <v>41.584922285029762</v>
      </c>
      <c r="G88" s="12">
        <f>$K$4/$K$3*('Ara islemler-Mo'!N88-$A88)</f>
        <v>25.170760203223189</v>
      </c>
      <c r="H88" s="18">
        <f>$K$4/$K$3*('Ara islemler-Mo'!P88-$A88)</f>
        <v>11.308947286853257</v>
      </c>
      <c r="I88" s="21">
        <f>$D$5*$D$3/$D$6*($K$5-B$13*'Ara islemler-Mo'!$B88)</f>
        <v>2.5368793043478267E-2</v>
      </c>
      <c r="J88" s="12">
        <f>$D$5*$D$3/$D$6*($K$5-C$13*'Ara islemler-Mo'!$B88)</f>
        <v>2.2354805598338478E-2</v>
      </c>
      <c r="K88" s="12">
        <f>$D$5*$D$3/$D$6*($K$5-D$13*'Ara islemler-Mo'!$B88)</f>
        <v>2.0294351324303017E-2</v>
      </c>
      <c r="L88" s="12">
        <f>$D$5*$D$3/$D$6*($K$5-E$13*'Ara islemler-Mo'!$B88)</f>
        <v>1.7334476747353316E-2</v>
      </c>
      <c r="M88" s="12">
        <f>$D$5*$D$3/$D$6*($K$5-F$13*'Ara islemler-Mo'!$B88)</f>
        <v>1.2560864331164635E-2</v>
      </c>
      <c r="N88" s="12">
        <f>$D$5*$D$3/$D$6*($K$5-G$13*'Ara islemler-Mo'!$B88)</f>
        <v>6.7417656159506215E-3</v>
      </c>
      <c r="O88" s="18">
        <f>$D$5*$D$3/$D$6*($K$5-H$13*'Ara islemler-Mo'!$B88)</f>
        <v>2.7636512286025685E-3</v>
      </c>
      <c r="P88" s="21">
        <f t="shared" si="19"/>
        <v>1.514837976359328</v>
      </c>
      <c r="Q88" s="12">
        <f t="shared" si="20"/>
        <v>1.3631784544157108</v>
      </c>
      <c r="R88" s="12">
        <f t="shared" si="13"/>
        <v>1.2883287804636203</v>
      </c>
      <c r="S88" s="12">
        <f t="shared" si="14"/>
        <v>1.2015138096333908</v>
      </c>
      <c r="T88" s="12">
        <f t="shared" si="15"/>
        <v>1.0873919946814763</v>
      </c>
      <c r="U88" s="12">
        <f t="shared" si="15"/>
        <v>0.964228176720477</v>
      </c>
      <c r="V88" s="18">
        <f t="shared" si="15"/>
        <v>0.87975866989275009</v>
      </c>
      <c r="W88" s="21">
        <f>1-1/(W$13*'Ara islemler-Mo'!$B88)</f>
        <v>0.69676508309393559</v>
      </c>
      <c r="X88" s="12">
        <f>1-1/(X$13*'Ara islemler-Mo'!$B88)</f>
        <v>0.76661009745426734</v>
      </c>
      <c r="Y88" s="18">
        <f>1-1/(Y$13*'Ara islemler-Mo'!$B88)</f>
        <v>0.86012080187996842</v>
      </c>
      <c r="Z88" s="21">
        <f>2*$A88/('Ara islemler-Mo'!F88+$A88)</f>
        <v>0.7485037472611431</v>
      </c>
      <c r="AA88" s="12">
        <f>2*$A88/('Ara islemler-Mo'!G88+$A88)</f>
        <v>1.540767078539123</v>
      </c>
      <c r="AB88" s="18">
        <f>2*$A88/('Ara islemler-Mo'!H88+$A88)</f>
        <v>0.75600008914410166</v>
      </c>
      <c r="AC88" s="21">
        <f t="shared" si="16"/>
        <v>0.52153127565653257</v>
      </c>
      <c r="AD88" s="12">
        <f t="shared" si="17"/>
        <v>1.1811676002332039</v>
      </c>
      <c r="AE88" s="18">
        <f t="shared" si="18"/>
        <v>0.65025140289595229</v>
      </c>
    </row>
    <row r="89" spans="1:31">
      <c r="A89" s="85">
        <v>2.96</v>
      </c>
      <c r="B89" s="103">
        <f>$K$4/$K$3*('Ara islemler-Mo'!D89-$A89)</f>
        <v>59.825787109798434</v>
      </c>
      <c r="C89" s="12">
        <f>$K$4/$K$3*('Ara islemler-Mo'!F89-$A89)</f>
        <v>58.28781220080279</v>
      </c>
      <c r="D89" s="12">
        <f>$K$4/$K$3*('Ara islemler-Mo'!H89-$A89)</f>
        <v>55.789407169710465</v>
      </c>
      <c r="E89" s="12">
        <f>$K$4/$K$3*('Ara islemler-Mo'!J89-$A89)</f>
        <v>50.786583510476518</v>
      </c>
      <c r="F89" s="12">
        <f>$K$4/$K$3*('Ara islemler-Mo'!L89-$A89)</f>
        <v>40.055708590956932</v>
      </c>
      <c r="G89" s="12">
        <f>$K$4/$K$3*('Ara islemler-Mo'!N89-$A89)</f>
        <v>23.102592070359744</v>
      </c>
      <c r="H89" s="18">
        <f>$K$4/$K$3*('Ara islemler-Mo'!P89-$A89)</f>
        <v>8.7525724561215466</v>
      </c>
      <c r="I89" s="21">
        <f>$D$5*$D$3/$D$6*($K$5-B$13*'Ara islemler-Mo'!$B89)</f>
        <v>2.5129502608695651E-2</v>
      </c>
      <c r="J89" s="12">
        <f>$D$5*$D$3/$D$6*($K$5-C$13*'Ara islemler-Mo'!$B89)</f>
        <v>2.2063107291017948E-2</v>
      </c>
      <c r="K89" s="12">
        <f>$D$5*$D$3/$D$6*($K$5-D$13*'Ara islemler-Mo'!$B89)</f>
        <v>1.9966825387661077E-2</v>
      </c>
      <c r="L89" s="12">
        <f>$D$5*$D$3/$D$6*($K$5-E$13*'Ara islemler-Mo'!$B89)</f>
        <v>1.6955483864554335E-2</v>
      </c>
      <c r="M89" s="12">
        <f>$D$5*$D$3/$D$6*($K$5-F$13*'Ara islemler-Mo'!$B89)</f>
        <v>1.2098866832186361E-2</v>
      </c>
      <c r="N89" s="12">
        <f>$D$5*$D$3/$D$6*($K$5-G$13*'Ara islemler-Mo'!$B89)</f>
        <v>6.1785843564877898E-3</v>
      </c>
      <c r="O89" s="18">
        <f>$D$5*$D$3/$D$6*($K$5-H$13*'Ara islemler-Mo'!$B89)</f>
        <v>2.1312976465776173E-3</v>
      </c>
      <c r="P89" s="21">
        <f t="shared" si="19"/>
        <v>1.5121607882111348</v>
      </c>
      <c r="Q89" s="12">
        <f t="shared" si="20"/>
        <v>1.3626722851431825</v>
      </c>
      <c r="R89" s="12">
        <f t="shared" si="13"/>
        <v>1.2884268724512586</v>
      </c>
      <c r="S89" s="12">
        <f t="shared" si="14"/>
        <v>1.2018871460373783</v>
      </c>
      <c r="T89" s="12">
        <f t="shared" si="15"/>
        <v>1.0873835996925589</v>
      </c>
      <c r="U89" s="12">
        <f t="shared" si="15"/>
        <v>0.96278822807477649</v>
      </c>
      <c r="V89" s="18">
        <f t="shared" si="15"/>
        <v>0.87661902442328921</v>
      </c>
      <c r="W89" s="21">
        <f>1-1/(W$13*'Ara islemler-Mo'!$B89)</f>
        <v>0.70194768195281143</v>
      </c>
      <c r="X89" s="12">
        <f>1-1/(X$13*'Ara islemler-Mo'!$B89)</f>
        <v>0.77059897266345501</v>
      </c>
      <c r="Y89" s="18">
        <f>1-1/(Y$13*'Ara islemler-Mo'!$B89)</f>
        <v>0.86251148228034569</v>
      </c>
      <c r="Z89" s="21">
        <f>2*$A89/('Ara islemler-Mo'!F89+$A89)</f>
        <v>0.75343495197455035</v>
      </c>
      <c r="AA89" s="12">
        <f>2*$A89/('Ara islemler-Mo'!G89+$A89)</f>
        <v>1.5464732523442157</v>
      </c>
      <c r="AB89" s="18">
        <f>2*$A89/('Ara islemler-Mo'!H89+$A89)</f>
        <v>0.7614827426079448</v>
      </c>
      <c r="AC89" s="21">
        <f t="shared" si="16"/>
        <v>0.52887191804076339</v>
      </c>
      <c r="AD89" s="12">
        <f t="shared" si="17"/>
        <v>1.1917106995079647</v>
      </c>
      <c r="AE89" s="18">
        <f t="shared" si="18"/>
        <v>0.65678760905768141</v>
      </c>
    </row>
    <row r="90" spans="1:31">
      <c r="A90" s="85">
        <v>3</v>
      </c>
      <c r="B90" s="103">
        <f>$K$4/$K$3*('Ara islemler-Mo'!D90-$A90)</f>
        <v>59.343977237266692</v>
      </c>
      <c r="C90" s="12">
        <f>$K$4/$K$3*('Ara islemler-Mo'!F90-$A90)</f>
        <v>57.522941719359004</v>
      </c>
      <c r="D90" s="12">
        <f>$K$4/$K$3*('Ara islemler-Mo'!H90-$A90)</f>
        <v>54.854260585475011</v>
      </c>
      <c r="E90" s="12">
        <f>$K$4/$K$3*('Ara islemler-Mo'!J90-$A90)</f>
        <v>49.618926116844037</v>
      </c>
      <c r="F90" s="12">
        <f>$K$4/$K$3*('Ara islemler-Mo'!L90-$A90)</f>
        <v>38.506054640092067</v>
      </c>
      <c r="G90" s="12">
        <f>$K$4/$K$3*('Ara islemler-Mo'!N90-$A90)</f>
        <v>21.001402270731319</v>
      </c>
      <c r="H90" s="18">
        <f>$K$4/$K$3*('Ara islemler-Mo'!P90-$A90)</f>
        <v>6.1436184636777673</v>
      </c>
      <c r="I90" s="21">
        <f>$D$5*$D$3/$D$6*($K$5-B$13*'Ara islemler-Mo'!$B90)</f>
        <v>2.4886956521739133E-2</v>
      </c>
      <c r="J90" s="12">
        <f>$D$5*$D$3/$D$6*($K$5-C$13*'Ara islemler-Mo'!$B90)</f>
        <v>2.1767440299244083E-2</v>
      </c>
      <c r="K90" s="12">
        <f>$D$5*$D$3/$D$6*($K$5-D$13*'Ara islemler-Mo'!$B90)</f>
        <v>1.9634843315826732E-2</v>
      </c>
      <c r="L90" s="12">
        <f>$D$5*$D$3/$D$6*($K$5-E$13*'Ara islemler-Mo'!$B90)</f>
        <v>1.6571334616002992E-2</v>
      </c>
      <c r="M90" s="12">
        <f>$D$5*$D$3/$D$6*($K$5-F$13*'Ara islemler-Mo'!$B90)</f>
        <v>1.1630583652949885E-2</v>
      </c>
      <c r="N90" s="12">
        <f>$D$5*$D$3/$D$6*($K$5-G$13*'Ara islemler-Mo'!$B90)</f>
        <v>5.6077407669642438E-3</v>
      </c>
      <c r="O90" s="18">
        <f>$D$5*$D$3/$D$6*($K$5-H$13*'Ara islemler-Mo'!$B90)</f>
        <v>1.4903406144570874E-3</v>
      </c>
      <c r="P90" s="21">
        <f t="shared" si="19"/>
        <v>1.5097242828881117</v>
      </c>
      <c r="Q90" s="12">
        <f t="shared" si="20"/>
        <v>1.3622875106004213</v>
      </c>
      <c r="R90" s="12">
        <f t="shared" si="13"/>
        <v>1.2886042976886503</v>
      </c>
      <c r="S90" s="12">
        <f t="shared" si="14"/>
        <v>1.2022993902997672</v>
      </c>
      <c r="T90" s="12">
        <f t="shared" si="15"/>
        <v>1.0873640922699184</v>
      </c>
      <c r="U90" s="12">
        <f t="shared" si="15"/>
        <v>0.96126280049433521</v>
      </c>
      <c r="V90" s="18">
        <f t="shared" si="15"/>
        <v>0.873300684892095</v>
      </c>
      <c r="W90" s="21">
        <f>1-1/(W$13*'Ara islemler-Mo'!$B90)</f>
        <v>0.70702308714012929</v>
      </c>
      <c r="X90" s="12">
        <f>1-1/(X$13*'Ara islemler-Mo'!$B90)</f>
        <v>0.77450534444324304</v>
      </c>
      <c r="Y90" s="18">
        <f>1-1/(Y$13*'Ara islemler-Mo'!$B90)</f>
        <v>0.86485271532494323</v>
      </c>
      <c r="Z90" s="21">
        <f>2*$A90/('Ara islemler-Mo'!F90+$A90)</f>
        <v>0.75834897434329396</v>
      </c>
      <c r="AA90" s="12">
        <f>2*$A90/('Ara islemler-Mo'!G90+$A90)</f>
        <v>1.5520803152696332</v>
      </c>
      <c r="AB90" s="18">
        <f>2*$A90/('Ara islemler-Mo'!H90+$A90)</f>
        <v>0.76694721737789806</v>
      </c>
      <c r="AC90" s="21">
        <f t="shared" si="16"/>
        <v>0.53617023296974642</v>
      </c>
      <c r="AD90" s="12">
        <f t="shared" si="17"/>
        <v>1.2020944991814846</v>
      </c>
      <c r="AE90" s="18">
        <f t="shared" si="18"/>
        <v>0.6632963834601846</v>
      </c>
    </row>
    <row r="91" spans="1:31">
      <c r="E91" s="4"/>
      <c r="G91" s="4"/>
      <c r="I91" s="4"/>
      <c r="K91" s="4"/>
      <c r="M91" s="4"/>
      <c r="O91" s="4"/>
    </row>
    <row r="92" spans="1:31">
      <c r="E92" s="4"/>
      <c r="G92" s="4"/>
      <c r="I92" s="4"/>
      <c r="K92" s="4"/>
      <c r="M92" s="4"/>
      <c r="O92" s="4"/>
    </row>
    <row r="93" spans="1:31">
      <c r="E93" s="4"/>
      <c r="G93" s="4"/>
      <c r="I93" s="4"/>
      <c r="K93" s="4"/>
      <c r="M93" s="4"/>
      <c r="O93" s="4"/>
    </row>
    <row r="94" spans="1:31">
      <c r="E94" s="4"/>
      <c r="G94" s="4"/>
      <c r="I94" s="4"/>
      <c r="K94" s="4"/>
      <c r="M94" s="4"/>
      <c r="O94" s="4"/>
    </row>
    <row r="95" spans="1:31">
      <c r="E95" s="4"/>
      <c r="G95" s="4"/>
      <c r="I95" s="4"/>
      <c r="K95" s="4"/>
      <c r="M95" s="4"/>
      <c r="O95" s="4"/>
    </row>
    <row r="96" spans="1:31">
      <c r="E96" s="4"/>
      <c r="G96" s="4"/>
      <c r="I96" s="4"/>
      <c r="K96" s="4"/>
      <c r="M96" s="4"/>
      <c r="O96" s="4"/>
    </row>
    <row r="97" spans="5:15">
      <c r="E97" s="4"/>
      <c r="G97" s="4"/>
      <c r="I97" s="4"/>
      <c r="K97" s="4"/>
      <c r="M97" s="4"/>
      <c r="O97" s="4"/>
    </row>
    <row r="98" spans="5:15">
      <c r="E98" s="4"/>
      <c r="G98" s="4"/>
      <c r="I98" s="4"/>
      <c r="K98" s="4"/>
      <c r="M98" s="4"/>
      <c r="O98" s="4"/>
    </row>
    <row r="99" spans="5:15">
      <c r="E99" s="4"/>
      <c r="G99" s="4"/>
      <c r="I99" s="4"/>
      <c r="K99" s="4"/>
      <c r="M99" s="4"/>
      <c r="O99" s="4"/>
    </row>
    <row r="100" spans="5:15">
      <c r="E100" s="4"/>
      <c r="G100" s="4"/>
      <c r="I100" s="4"/>
      <c r="K100" s="4"/>
      <c r="M100" s="4"/>
      <c r="O100" s="4"/>
    </row>
    <row r="101" spans="5:15">
      <c r="E101" s="4"/>
      <c r="G101" s="4"/>
      <c r="I101" s="4"/>
      <c r="K101" s="4"/>
      <c r="M101" s="4"/>
      <c r="O101" s="4"/>
    </row>
    <row r="102" spans="5:15">
      <c r="E102" s="4"/>
      <c r="G102" s="4"/>
      <c r="I102" s="4"/>
      <c r="K102" s="4"/>
      <c r="M102" s="4"/>
      <c r="O102" s="4"/>
    </row>
    <row r="103" spans="5:15">
      <c r="E103" s="4"/>
      <c r="G103" s="4"/>
      <c r="I103" s="4"/>
      <c r="K103" s="4"/>
      <c r="M103" s="4"/>
      <c r="O103" s="4"/>
    </row>
    <row r="104" spans="5:15">
      <c r="E104" s="4"/>
      <c r="G104" s="4"/>
      <c r="I104" s="4"/>
      <c r="K104" s="4"/>
      <c r="M104" s="4"/>
      <c r="O104" s="4"/>
    </row>
    <row r="105" spans="5:15">
      <c r="E105" s="4"/>
      <c r="G105" s="4"/>
      <c r="I105" s="4"/>
      <c r="K105" s="4"/>
      <c r="M105" s="4"/>
      <c r="O105" s="4"/>
    </row>
    <row r="106" spans="5:15">
      <c r="E106" s="4"/>
      <c r="G106" s="4"/>
      <c r="I106" s="4"/>
      <c r="K106" s="4"/>
      <c r="M106" s="4"/>
      <c r="O106" s="4"/>
    </row>
    <row r="107" spans="5:15">
      <c r="E107" s="4"/>
      <c r="G107" s="4"/>
      <c r="I107" s="4"/>
      <c r="K107" s="4"/>
      <c r="M107" s="4"/>
      <c r="O107" s="4"/>
    </row>
    <row r="108" spans="5:15">
      <c r="E108" s="4"/>
      <c r="G108" s="4"/>
      <c r="I108" s="4"/>
      <c r="K108" s="4"/>
      <c r="M108" s="4"/>
      <c r="O108" s="4"/>
    </row>
    <row r="109" spans="5:15">
      <c r="E109" s="4"/>
      <c r="G109" s="4"/>
      <c r="I109" s="4"/>
      <c r="K109" s="4"/>
      <c r="M109" s="4"/>
      <c r="O109" s="4"/>
    </row>
    <row r="110" spans="5:15">
      <c r="E110" s="4"/>
      <c r="G110" s="4"/>
      <c r="I110" s="4"/>
      <c r="K110" s="4"/>
      <c r="M110" s="4"/>
      <c r="O110" s="4"/>
    </row>
    <row r="111" spans="5:15">
      <c r="E111" s="4"/>
      <c r="G111" s="4"/>
      <c r="I111" s="4"/>
      <c r="K111" s="4"/>
      <c r="M111" s="4"/>
      <c r="O111" s="4"/>
    </row>
    <row r="112" spans="5:15">
      <c r="E112" s="4"/>
      <c r="G112" s="4"/>
      <c r="I112" s="4"/>
      <c r="K112" s="4"/>
      <c r="M112" s="4"/>
      <c r="O112" s="4"/>
    </row>
    <row r="113" spans="5:15">
      <c r="E113" s="4"/>
      <c r="G113" s="4"/>
      <c r="I113" s="4"/>
      <c r="K113" s="4"/>
      <c r="M113" s="4"/>
      <c r="O113" s="4"/>
    </row>
    <row r="114" spans="5:15">
      <c r="E114" s="4"/>
      <c r="G114" s="4"/>
      <c r="I114" s="4"/>
      <c r="K114" s="4"/>
      <c r="M114" s="4"/>
      <c r="O114" s="4"/>
    </row>
    <row r="115" spans="5:15">
      <c r="E115" s="4"/>
      <c r="G115" s="4"/>
      <c r="I115" s="4"/>
      <c r="K115" s="4"/>
      <c r="M115" s="4"/>
      <c r="O115" s="4"/>
    </row>
    <row r="116" spans="5:15">
      <c r="E116" s="4"/>
      <c r="G116" s="4"/>
      <c r="I116" s="4"/>
      <c r="K116" s="4"/>
      <c r="M116" s="4"/>
      <c r="O116" s="4"/>
    </row>
    <row r="117" spans="5:15">
      <c r="E117" s="4"/>
      <c r="G117" s="4"/>
      <c r="I117" s="4"/>
      <c r="K117" s="4"/>
      <c r="M117" s="4"/>
      <c r="O117" s="4"/>
    </row>
    <row r="118" spans="5:15">
      <c r="E118" s="4"/>
      <c r="G118" s="4"/>
      <c r="I118" s="4"/>
      <c r="K118" s="4"/>
      <c r="M118" s="4"/>
      <c r="O118" s="4"/>
    </row>
    <row r="119" spans="5:15">
      <c r="E119" s="4"/>
      <c r="G119" s="4"/>
      <c r="I119" s="4"/>
      <c r="K119" s="4"/>
      <c r="M119" s="4"/>
      <c r="O119" s="4"/>
    </row>
    <row r="120" spans="5:15">
      <c r="E120" s="4"/>
      <c r="G120" s="4"/>
      <c r="I120" s="4"/>
      <c r="K120" s="4"/>
      <c r="M120" s="4"/>
      <c r="O120" s="4"/>
    </row>
    <row r="121" spans="5:15">
      <c r="E121" s="4"/>
      <c r="G121" s="4"/>
      <c r="I121" s="4"/>
      <c r="K121" s="4"/>
      <c r="M121" s="4"/>
      <c r="O121" s="4"/>
    </row>
    <row r="122" spans="5:15">
      <c r="E122" s="4"/>
      <c r="G122" s="4"/>
      <c r="I122" s="4"/>
      <c r="K122" s="4"/>
      <c r="M122" s="4"/>
      <c r="O122" s="4"/>
    </row>
    <row r="123" spans="5:15">
      <c r="E123" s="4"/>
      <c r="G123" s="4"/>
      <c r="I123" s="4"/>
      <c r="K123" s="4"/>
      <c r="M123" s="4"/>
      <c r="O123" s="4"/>
    </row>
    <row r="124" spans="5:15">
      <c r="E124" s="4"/>
      <c r="G124" s="4"/>
      <c r="I124" s="4"/>
      <c r="K124" s="4"/>
      <c r="M124" s="4"/>
      <c r="O124" s="4"/>
    </row>
    <row r="125" spans="5:15">
      <c r="E125" s="4"/>
      <c r="G125" s="4"/>
      <c r="I125" s="4"/>
      <c r="K125" s="4"/>
      <c r="M125" s="4"/>
      <c r="O125" s="4"/>
    </row>
    <row r="126" spans="5:15">
      <c r="E126" s="4"/>
      <c r="G126" s="4"/>
      <c r="I126" s="4"/>
      <c r="K126" s="4"/>
      <c r="M126" s="4"/>
      <c r="O126" s="4"/>
    </row>
    <row r="127" spans="5:15">
      <c r="E127" s="4"/>
      <c r="G127" s="4"/>
      <c r="I127" s="4"/>
      <c r="K127" s="4"/>
      <c r="M127" s="4"/>
      <c r="O127" s="4"/>
    </row>
    <row r="128" spans="5:15">
      <c r="E128" s="4"/>
      <c r="G128" s="4"/>
      <c r="I128" s="4"/>
      <c r="K128" s="4"/>
      <c r="M128" s="4"/>
      <c r="O128" s="4"/>
    </row>
    <row r="129" spans="5:15">
      <c r="E129" s="4"/>
      <c r="G129" s="4"/>
      <c r="I129" s="4"/>
      <c r="K129" s="4"/>
      <c r="M129" s="4"/>
      <c r="O129" s="4"/>
    </row>
    <row r="130" spans="5:15">
      <c r="E130" s="4"/>
      <c r="G130" s="4"/>
      <c r="I130" s="4"/>
      <c r="K130" s="4"/>
      <c r="M130" s="4"/>
      <c r="O130" s="4"/>
    </row>
    <row r="131" spans="5:15">
      <c r="E131" s="4"/>
      <c r="G131" s="4"/>
      <c r="I131" s="4"/>
      <c r="K131" s="4"/>
      <c r="M131" s="4"/>
      <c r="O131" s="4"/>
    </row>
    <row r="132" spans="5:15">
      <c r="E132" s="4"/>
      <c r="G132" s="4"/>
      <c r="I132" s="4"/>
      <c r="K132" s="4"/>
      <c r="M132" s="4"/>
      <c r="O132" s="4"/>
    </row>
    <row r="133" spans="5:15">
      <c r="E133" s="4"/>
      <c r="G133" s="4"/>
      <c r="I133" s="4"/>
      <c r="K133" s="4"/>
      <c r="M133" s="4"/>
      <c r="O133" s="4"/>
    </row>
    <row r="134" spans="5:15">
      <c r="E134" s="4"/>
      <c r="G134" s="4"/>
      <c r="I134" s="4"/>
      <c r="K134" s="4"/>
      <c r="M134" s="4"/>
      <c r="O134" s="4"/>
    </row>
    <row r="135" spans="5:15">
      <c r="E135" s="4"/>
      <c r="G135" s="4"/>
      <c r="I135" s="4"/>
      <c r="K135" s="4"/>
      <c r="M135" s="4"/>
      <c r="O135" s="4"/>
    </row>
    <row r="136" spans="5:15">
      <c r="E136" s="4"/>
      <c r="G136" s="4"/>
      <c r="I136" s="4"/>
      <c r="K136" s="4"/>
      <c r="M136" s="4"/>
      <c r="O136" s="4"/>
    </row>
    <row r="137" spans="5:15">
      <c r="E137" s="4"/>
      <c r="G137" s="4"/>
      <c r="I137" s="4"/>
      <c r="K137" s="4"/>
      <c r="M137" s="4"/>
      <c r="O137" s="4"/>
    </row>
    <row r="138" spans="5:15">
      <c r="E138" s="4"/>
      <c r="G138" s="4"/>
      <c r="I138" s="4"/>
      <c r="K138" s="4"/>
      <c r="M138" s="4"/>
      <c r="O138" s="4"/>
    </row>
    <row r="139" spans="5:15">
      <c r="E139" s="4"/>
      <c r="G139" s="4"/>
      <c r="I139" s="4"/>
      <c r="K139" s="4"/>
      <c r="M139" s="4"/>
      <c r="O139" s="4"/>
    </row>
    <row r="140" spans="5:15">
      <c r="E140" s="4"/>
      <c r="G140" s="4"/>
      <c r="I140" s="4"/>
      <c r="K140" s="4"/>
      <c r="M140" s="4"/>
      <c r="O140" s="4"/>
    </row>
    <row r="141" spans="5:15">
      <c r="E141" s="4"/>
      <c r="G141" s="4"/>
      <c r="I141" s="4"/>
      <c r="K141" s="4"/>
      <c r="M141" s="4"/>
      <c r="O141" s="4"/>
    </row>
  </sheetData>
  <mergeCells count="19">
    <mergeCell ref="B3:C3"/>
    <mergeCell ref="I3:J3"/>
    <mergeCell ref="B4:C4"/>
    <mergeCell ref="I4:J4"/>
    <mergeCell ref="Z14:AB14"/>
    <mergeCell ref="AC14:AE14"/>
    <mergeCell ref="B14:H14"/>
    <mergeCell ref="I14:O14"/>
    <mergeCell ref="P14:V14"/>
    <mergeCell ref="W14:Y14"/>
    <mergeCell ref="B10:C10"/>
    <mergeCell ref="B7:C7"/>
    <mergeCell ref="I7:J7"/>
    <mergeCell ref="B8:C8"/>
    <mergeCell ref="B9:C9"/>
    <mergeCell ref="B5:C5"/>
    <mergeCell ref="I5:J5"/>
    <mergeCell ref="B6:C6"/>
    <mergeCell ref="I6:J6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7</vt:i4>
      </vt:variant>
    </vt:vector>
  </HeadingPairs>
  <TitlesOfParts>
    <vt:vector size="13" baseType="lpstr">
      <vt:lpstr>Hesaplama Tablosu-pi_c</vt:lpstr>
      <vt:lpstr>Ara islemler-pi_c</vt:lpstr>
      <vt:lpstr>Ara islemler-Mo</vt:lpstr>
      <vt:lpstr>Hesaplama Tablosu-Mo</vt:lpstr>
      <vt:lpstr>Sheet2</vt:lpstr>
      <vt:lpstr>Sheet3</vt:lpstr>
      <vt:lpstr>özgül itki-pi_c</vt:lpstr>
      <vt:lpstr>TSFC (S)-pi_c</vt:lpstr>
      <vt:lpstr>yakıt-hava oranı-pi_c</vt:lpstr>
      <vt:lpstr>Verimler-pi_c</vt:lpstr>
      <vt:lpstr>özgül-itki-Mo</vt:lpstr>
      <vt:lpstr>yakıt-hava oranı-Mo</vt:lpstr>
      <vt:lpstr>TSFC (S)-Mo</vt:lpstr>
    </vt:vector>
  </TitlesOfParts>
  <Company>ITU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Bülent Yüceil</dc:creator>
  <cp:lastModifiedBy>Kemal B Yuceil</cp:lastModifiedBy>
  <cp:lastPrinted>2003-11-11T20:02:07Z</cp:lastPrinted>
  <dcterms:created xsi:type="dcterms:W3CDTF">2003-11-10T23:43:12Z</dcterms:created>
  <dcterms:modified xsi:type="dcterms:W3CDTF">2009-10-26T12:11:18Z</dcterms:modified>
</cp:coreProperties>
</file>