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240" windowHeight="14820"/>
  </bookViews>
  <sheets>
    <sheet name="Hesaplama Tablosu" sheetId="1" r:id="rId1"/>
    <sheet name="specific thrust" sheetId="4" r:id="rId2"/>
    <sheet name="TSFC (S)" sheetId="6" r:id="rId3"/>
    <sheet name="fuel-air raito" sheetId="7" r:id="rId4"/>
    <sheet name="efficiencies" sheetId="8" r:id="rId5"/>
    <sheet name="thrust per area" sheetId="10" r:id="rId6"/>
    <sheet name="Sheet2" sheetId="2" r:id="rId7"/>
    <sheet name="Sheet3" sheetId="3" r:id="rId8"/>
  </sheets>
  <calcPr calcId="125725"/>
</workbook>
</file>

<file path=xl/calcChain.xml><?xml version="1.0" encoding="utf-8"?>
<calcChain xmlns="http://schemas.openxmlformats.org/spreadsheetml/2006/main">
  <c r="P2" i="1"/>
  <c r="N2"/>
  <c r="N1"/>
  <c r="E5"/>
  <c r="H51" s="1"/>
  <c r="D5"/>
  <c r="C5"/>
  <c r="F49" s="1"/>
  <c r="B9"/>
  <c r="L9" s="1"/>
  <c r="F2"/>
  <c r="E9" s="1"/>
  <c r="B10"/>
  <c r="L10" s="1"/>
  <c r="B11"/>
  <c r="L11" s="1"/>
  <c r="B12"/>
  <c r="L12" s="1"/>
  <c r="B13"/>
  <c r="L13" s="1"/>
  <c r="B14"/>
  <c r="L14" s="1"/>
  <c r="B15"/>
  <c r="L15" s="1"/>
  <c r="B16"/>
  <c r="L16" s="1"/>
  <c r="B17"/>
  <c r="L17" s="1"/>
  <c r="B18"/>
  <c r="L18" s="1"/>
  <c r="B19"/>
  <c r="L19" s="1"/>
  <c r="B20"/>
  <c r="L20" s="1"/>
  <c r="B21"/>
  <c r="L21" s="1"/>
  <c r="B22"/>
  <c r="L22" s="1"/>
  <c r="B23"/>
  <c r="L23" s="1"/>
  <c r="B24"/>
  <c r="L24" s="1"/>
  <c r="B25"/>
  <c r="L25" s="1"/>
  <c r="B26"/>
  <c r="L26" s="1"/>
  <c r="B27"/>
  <c r="L27" s="1"/>
  <c r="B28"/>
  <c r="L28" s="1"/>
  <c r="B29"/>
  <c r="L29" s="1"/>
  <c r="B30"/>
  <c r="L30" s="1"/>
  <c r="B31"/>
  <c r="L31" s="1"/>
  <c r="B32"/>
  <c r="L32" s="1"/>
  <c r="B33"/>
  <c r="L33" s="1"/>
  <c r="B34"/>
  <c r="L34" s="1"/>
  <c r="B35"/>
  <c r="L35" s="1"/>
  <c r="B36"/>
  <c r="L36" s="1"/>
  <c r="B37"/>
  <c r="L37" s="1"/>
  <c r="B38"/>
  <c r="L38" s="1"/>
  <c r="B39"/>
  <c r="L39" s="1"/>
  <c r="B40"/>
  <c r="L40" s="1"/>
  <c r="B41"/>
  <c r="L41" s="1"/>
  <c r="B42"/>
  <c r="L42" s="1"/>
  <c r="B43"/>
  <c r="L43" s="1"/>
  <c r="B44"/>
  <c r="L44" s="1"/>
  <c r="B45"/>
  <c r="L45" s="1"/>
  <c r="B46"/>
  <c r="L46" s="1"/>
  <c r="B47"/>
  <c r="L47" s="1"/>
  <c r="B48"/>
  <c r="L48" s="1"/>
  <c r="B49"/>
  <c r="L49" s="1"/>
  <c r="B50"/>
  <c r="L50" s="1"/>
  <c r="B51"/>
  <c r="L51" s="1"/>
  <c r="B52"/>
  <c r="L52" s="1"/>
  <c r="B53"/>
  <c r="L53" s="1"/>
  <c r="B54"/>
  <c r="L54" s="1"/>
  <c r="B55"/>
  <c r="L55" s="1"/>
  <c r="B56"/>
  <c r="L56" s="1"/>
  <c r="B57"/>
  <c r="L57" s="1"/>
  <c r="B58"/>
  <c r="L58" s="1"/>
  <c r="B59"/>
  <c r="L59" s="1"/>
  <c r="B60"/>
  <c r="L60" s="1"/>
  <c r="B61"/>
  <c r="L61" s="1"/>
  <c r="B62"/>
  <c r="L62" s="1"/>
  <c r="B63"/>
  <c r="L63" s="1"/>
  <c r="B64"/>
  <c r="L64" s="1"/>
  <c r="B65"/>
  <c r="L65" s="1"/>
  <c r="B66"/>
  <c r="L66" s="1"/>
  <c r="B67"/>
  <c r="L67" s="1"/>
  <c r="B68"/>
  <c r="L68" s="1"/>
  <c r="B69"/>
  <c r="L69" s="1"/>
  <c r="B70"/>
  <c r="L70" s="1"/>
  <c r="B71"/>
  <c r="L71" s="1"/>
  <c r="B72"/>
  <c r="L72" s="1"/>
  <c r="B73"/>
  <c r="L73" s="1"/>
  <c r="B74"/>
  <c r="L74" s="1"/>
  <c r="B75"/>
  <c r="L75" s="1"/>
  <c r="B76"/>
  <c r="L76" s="1"/>
  <c r="B77"/>
  <c r="L77" s="1"/>
  <c r="B8"/>
  <c r="L8" s="1"/>
  <c r="B7"/>
  <c r="L7" s="1"/>
  <c r="N8" l="1"/>
  <c r="Q8" s="1"/>
  <c r="N9"/>
  <c r="Q9" s="1"/>
  <c r="N10"/>
  <c r="Q10" s="1"/>
  <c r="N11"/>
  <c r="N12"/>
  <c r="Q12" s="1"/>
  <c r="N13"/>
  <c r="N14"/>
  <c r="Q14" s="1"/>
  <c r="N15"/>
  <c r="N16"/>
  <c r="Q16" s="1"/>
  <c r="N17"/>
  <c r="N18"/>
  <c r="Q18" s="1"/>
  <c r="N19"/>
  <c r="N20"/>
  <c r="Q20" s="1"/>
  <c r="N21"/>
  <c r="N22"/>
  <c r="Q22" s="1"/>
  <c r="N23"/>
  <c r="N24"/>
  <c r="Q24" s="1"/>
  <c r="N25"/>
  <c r="N26"/>
  <c r="Q26" s="1"/>
  <c r="N27"/>
  <c r="N28"/>
  <c r="Q28" s="1"/>
  <c r="N29"/>
  <c r="N30"/>
  <c r="Q30" s="1"/>
  <c r="N31"/>
  <c r="N32"/>
  <c r="Q32" s="1"/>
  <c r="N33"/>
  <c r="N34"/>
  <c r="Q34" s="1"/>
  <c r="N35"/>
  <c r="N36"/>
  <c r="Q36" s="1"/>
  <c r="N37"/>
  <c r="N38"/>
  <c r="Q38" s="1"/>
  <c r="N39"/>
  <c r="N40"/>
  <c r="Q40" s="1"/>
  <c r="N41"/>
  <c r="N42"/>
  <c r="Q42" s="1"/>
  <c r="N43"/>
  <c r="N44"/>
  <c r="Q44" s="1"/>
  <c r="N45"/>
  <c r="N46"/>
  <c r="Q46" s="1"/>
  <c r="G9"/>
  <c r="G11"/>
  <c r="G13"/>
  <c r="G15"/>
  <c r="G17"/>
  <c r="G19"/>
  <c r="G21"/>
  <c r="G23"/>
  <c r="G25"/>
  <c r="G27"/>
  <c r="G29"/>
  <c r="G31"/>
  <c r="G33"/>
  <c r="G35"/>
  <c r="G37"/>
  <c r="G39"/>
  <c r="G41"/>
  <c r="G43"/>
  <c r="G45"/>
  <c r="G47"/>
  <c r="G49"/>
  <c r="G51"/>
  <c r="G53"/>
  <c r="G55"/>
  <c r="G57"/>
  <c r="G59"/>
  <c r="G61"/>
  <c r="G63"/>
  <c r="G65"/>
  <c r="G67"/>
  <c r="G69"/>
  <c r="G71"/>
  <c r="G73"/>
  <c r="G75"/>
  <c r="G77"/>
  <c r="G7"/>
  <c r="N47"/>
  <c r="N48"/>
  <c r="Q48" s="1"/>
  <c r="N49"/>
  <c r="N50"/>
  <c r="Q50" s="1"/>
  <c r="N51"/>
  <c r="N52"/>
  <c r="Q52" s="1"/>
  <c r="N53"/>
  <c r="N54"/>
  <c r="Q54" s="1"/>
  <c r="N55"/>
  <c r="N56"/>
  <c r="Q56" s="1"/>
  <c r="N57"/>
  <c r="N58"/>
  <c r="Q58" s="1"/>
  <c r="N59"/>
  <c r="N60"/>
  <c r="Q60" s="1"/>
  <c r="N61"/>
  <c r="N62"/>
  <c r="Q62" s="1"/>
  <c r="N63"/>
  <c r="N64"/>
  <c r="Q64" s="1"/>
  <c r="N65"/>
  <c r="N66"/>
  <c r="Q66" s="1"/>
  <c r="N67"/>
  <c r="N68"/>
  <c r="Q68" s="1"/>
  <c r="N69"/>
  <c r="N70"/>
  <c r="Q70" s="1"/>
  <c r="N71"/>
  <c r="N72"/>
  <c r="Q72" s="1"/>
  <c r="N73"/>
  <c r="N74"/>
  <c r="Q74" s="1"/>
  <c r="N75"/>
  <c r="N76"/>
  <c r="Q76" s="1"/>
  <c r="N77"/>
  <c r="N7"/>
  <c r="Q7" s="1"/>
  <c r="G8"/>
  <c r="G10"/>
  <c r="G12"/>
  <c r="G14"/>
  <c r="G16"/>
  <c r="G18"/>
  <c r="G20"/>
  <c r="G22"/>
  <c r="G24"/>
  <c r="G26"/>
  <c r="G28"/>
  <c r="G30"/>
  <c r="G32"/>
  <c r="G34"/>
  <c r="G36"/>
  <c r="G38"/>
  <c r="G40"/>
  <c r="G42"/>
  <c r="G44"/>
  <c r="G46"/>
  <c r="C7"/>
  <c r="C30"/>
  <c r="C28"/>
  <c r="C26"/>
  <c r="C24"/>
  <c r="C22"/>
  <c r="C20"/>
  <c r="C18"/>
  <c r="C16"/>
  <c r="C14"/>
  <c r="C12"/>
  <c r="C10"/>
  <c r="C8"/>
  <c r="C76"/>
  <c r="C74"/>
  <c r="C72"/>
  <c r="C70"/>
  <c r="C68"/>
  <c r="C66"/>
  <c r="C64"/>
  <c r="C62"/>
  <c r="C60"/>
  <c r="C58"/>
  <c r="C56"/>
  <c r="C54"/>
  <c r="C52"/>
  <c r="C50"/>
  <c r="C48"/>
  <c r="C46"/>
  <c r="C44"/>
  <c r="C42"/>
  <c r="C40"/>
  <c r="C38"/>
  <c r="C36"/>
  <c r="C34"/>
  <c r="C32"/>
  <c r="D76"/>
  <c r="D74"/>
  <c r="D72"/>
  <c r="D70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32"/>
  <c r="D30"/>
  <c r="D28"/>
  <c r="D26"/>
  <c r="D24"/>
  <c r="D22"/>
  <c r="D20"/>
  <c r="D18"/>
  <c r="D16"/>
  <c r="D14"/>
  <c r="D12"/>
  <c r="D10"/>
  <c r="D8"/>
  <c r="E77"/>
  <c r="E75"/>
  <c r="E73"/>
  <c r="E71"/>
  <c r="E69"/>
  <c r="E67"/>
  <c r="E65"/>
  <c r="E63"/>
  <c r="E61"/>
  <c r="E59"/>
  <c r="E57"/>
  <c r="E55"/>
  <c r="E53"/>
  <c r="E51"/>
  <c r="K51" s="1"/>
  <c r="E49"/>
  <c r="E47"/>
  <c r="E45"/>
  <c r="E43"/>
  <c r="E41"/>
  <c r="E39"/>
  <c r="E37"/>
  <c r="E35"/>
  <c r="E33"/>
  <c r="E31"/>
  <c r="E29"/>
  <c r="E27"/>
  <c r="E25"/>
  <c r="E23"/>
  <c r="E21"/>
  <c r="E19"/>
  <c r="E17"/>
  <c r="E13"/>
  <c r="H7"/>
  <c r="F77"/>
  <c r="H75"/>
  <c r="K75" s="1"/>
  <c r="G74"/>
  <c r="J74" s="1"/>
  <c r="F73"/>
  <c r="H71"/>
  <c r="K71" s="1"/>
  <c r="G70"/>
  <c r="J70" s="1"/>
  <c r="F69"/>
  <c r="H67"/>
  <c r="K67" s="1"/>
  <c r="G66"/>
  <c r="J66" s="1"/>
  <c r="F65"/>
  <c r="H63"/>
  <c r="K63" s="1"/>
  <c r="G62"/>
  <c r="J62" s="1"/>
  <c r="F61"/>
  <c r="H59"/>
  <c r="K59" s="1"/>
  <c r="G58"/>
  <c r="J58" s="1"/>
  <c r="F57"/>
  <c r="H55"/>
  <c r="K55" s="1"/>
  <c r="G54"/>
  <c r="J54" s="1"/>
  <c r="F53"/>
  <c r="G50"/>
  <c r="J50" s="1"/>
  <c r="Q77"/>
  <c r="Q75"/>
  <c r="Q73"/>
  <c r="Q71"/>
  <c r="Q69"/>
  <c r="Q67"/>
  <c r="Q65"/>
  <c r="Q63"/>
  <c r="Q61"/>
  <c r="Q59"/>
  <c r="Q57"/>
  <c r="Q55"/>
  <c r="Q53"/>
  <c r="Q51"/>
  <c r="Q49"/>
  <c r="Q47"/>
  <c r="Q45"/>
  <c r="Q43"/>
  <c r="Q41"/>
  <c r="Q39"/>
  <c r="Q37"/>
  <c r="Q35"/>
  <c r="Q33"/>
  <c r="P31"/>
  <c r="Q31"/>
  <c r="Q29"/>
  <c r="P27"/>
  <c r="Q27"/>
  <c r="Q25"/>
  <c r="P23"/>
  <c r="Q23"/>
  <c r="Q21"/>
  <c r="P19"/>
  <c r="Q19"/>
  <c r="Q17"/>
  <c r="P15"/>
  <c r="Q15"/>
  <c r="Q13"/>
  <c r="P11"/>
  <c r="Q11"/>
  <c r="E8"/>
  <c r="E10"/>
  <c r="E12"/>
  <c r="E14"/>
  <c r="E16"/>
  <c r="M8"/>
  <c r="P8" s="1"/>
  <c r="M9"/>
  <c r="P9" s="1"/>
  <c r="M10"/>
  <c r="P10" s="1"/>
  <c r="M11"/>
  <c r="M12"/>
  <c r="P12" s="1"/>
  <c r="M13"/>
  <c r="P13" s="1"/>
  <c r="M14"/>
  <c r="P14" s="1"/>
  <c r="M15"/>
  <c r="M16"/>
  <c r="P16" s="1"/>
  <c r="M17"/>
  <c r="P17" s="1"/>
  <c r="M18"/>
  <c r="P18" s="1"/>
  <c r="M19"/>
  <c r="M20"/>
  <c r="P20" s="1"/>
  <c r="M21"/>
  <c r="P21" s="1"/>
  <c r="M22"/>
  <c r="P22" s="1"/>
  <c r="M23"/>
  <c r="M24"/>
  <c r="P24" s="1"/>
  <c r="M25"/>
  <c r="P25" s="1"/>
  <c r="M26"/>
  <c r="P26" s="1"/>
  <c r="M27"/>
  <c r="M28"/>
  <c r="P28" s="1"/>
  <c r="M29"/>
  <c r="P29" s="1"/>
  <c r="M30"/>
  <c r="P30" s="1"/>
  <c r="M31"/>
  <c r="M32"/>
  <c r="P32" s="1"/>
  <c r="M33"/>
  <c r="P33" s="1"/>
  <c r="M34"/>
  <c r="P34" s="1"/>
  <c r="M35"/>
  <c r="P35" s="1"/>
  <c r="M36"/>
  <c r="P36" s="1"/>
  <c r="M37"/>
  <c r="P37" s="1"/>
  <c r="M38"/>
  <c r="P38" s="1"/>
  <c r="M39"/>
  <c r="P39" s="1"/>
  <c r="M40"/>
  <c r="P40" s="1"/>
  <c r="M41"/>
  <c r="P41" s="1"/>
  <c r="M42"/>
  <c r="P42" s="1"/>
  <c r="M43"/>
  <c r="P43" s="1"/>
  <c r="M44"/>
  <c r="P44" s="1"/>
  <c r="M45"/>
  <c r="P45" s="1"/>
  <c r="M46"/>
  <c r="P46" s="1"/>
  <c r="M47"/>
  <c r="P47" s="1"/>
  <c r="M48"/>
  <c r="P48" s="1"/>
  <c r="M49"/>
  <c r="P49" s="1"/>
  <c r="M50"/>
  <c r="P50" s="1"/>
  <c r="M51"/>
  <c r="P51" s="1"/>
  <c r="M52"/>
  <c r="P52" s="1"/>
  <c r="M53"/>
  <c r="P53" s="1"/>
  <c r="M54"/>
  <c r="P54" s="1"/>
  <c r="M55"/>
  <c r="P55" s="1"/>
  <c r="M56"/>
  <c r="P56" s="1"/>
  <c r="M57"/>
  <c r="P57" s="1"/>
  <c r="M58"/>
  <c r="P58" s="1"/>
  <c r="M59"/>
  <c r="P59" s="1"/>
  <c r="M60"/>
  <c r="P60" s="1"/>
  <c r="M61"/>
  <c r="P61" s="1"/>
  <c r="M62"/>
  <c r="P62" s="1"/>
  <c r="M63"/>
  <c r="P63" s="1"/>
  <c r="M64"/>
  <c r="P64" s="1"/>
  <c r="M65"/>
  <c r="P65" s="1"/>
  <c r="M66"/>
  <c r="P66" s="1"/>
  <c r="M67"/>
  <c r="P67" s="1"/>
  <c r="M68"/>
  <c r="P68" s="1"/>
  <c r="M69"/>
  <c r="P69" s="1"/>
  <c r="M70"/>
  <c r="P70" s="1"/>
  <c r="M71"/>
  <c r="P71" s="1"/>
  <c r="M72"/>
  <c r="P72" s="1"/>
  <c r="M73"/>
  <c r="P73" s="1"/>
  <c r="M74"/>
  <c r="P74" s="1"/>
  <c r="M75"/>
  <c r="P75" s="1"/>
  <c r="M76"/>
  <c r="P76" s="1"/>
  <c r="M77"/>
  <c r="P77" s="1"/>
  <c r="M7"/>
  <c r="P7" s="1"/>
  <c r="F8"/>
  <c r="I8" s="1"/>
  <c r="F10"/>
  <c r="I10" s="1"/>
  <c r="F12"/>
  <c r="I12" s="1"/>
  <c r="F14"/>
  <c r="I14" s="1"/>
  <c r="F16"/>
  <c r="I16" s="1"/>
  <c r="F18"/>
  <c r="I18" s="1"/>
  <c r="F20"/>
  <c r="I20" s="1"/>
  <c r="F22"/>
  <c r="I22" s="1"/>
  <c r="F24"/>
  <c r="I24" s="1"/>
  <c r="F26"/>
  <c r="I26" s="1"/>
  <c r="F28"/>
  <c r="I28" s="1"/>
  <c r="F30"/>
  <c r="I30" s="1"/>
  <c r="F32"/>
  <c r="I32" s="1"/>
  <c r="F34"/>
  <c r="I34" s="1"/>
  <c r="F36"/>
  <c r="I36" s="1"/>
  <c r="F38"/>
  <c r="I38" s="1"/>
  <c r="F40"/>
  <c r="I40" s="1"/>
  <c r="F42"/>
  <c r="I42" s="1"/>
  <c r="F44"/>
  <c r="I44" s="1"/>
  <c r="F46"/>
  <c r="I46" s="1"/>
  <c r="F48"/>
  <c r="I48" s="1"/>
  <c r="F50"/>
  <c r="I50" s="1"/>
  <c r="F52"/>
  <c r="I52" s="1"/>
  <c r="F54"/>
  <c r="I54" s="1"/>
  <c r="F56"/>
  <c r="I56" s="1"/>
  <c r="F58"/>
  <c r="I58" s="1"/>
  <c r="F60"/>
  <c r="I60" s="1"/>
  <c r="F62"/>
  <c r="I62" s="1"/>
  <c r="F64"/>
  <c r="I64" s="1"/>
  <c r="F66"/>
  <c r="I66" s="1"/>
  <c r="F68"/>
  <c r="I68" s="1"/>
  <c r="F70"/>
  <c r="I70" s="1"/>
  <c r="F72"/>
  <c r="I72" s="1"/>
  <c r="F74"/>
  <c r="I74" s="1"/>
  <c r="F76"/>
  <c r="I76" s="1"/>
  <c r="F7"/>
  <c r="F9"/>
  <c r="F11"/>
  <c r="F13"/>
  <c r="F15"/>
  <c r="F17"/>
  <c r="F19"/>
  <c r="F21"/>
  <c r="F23"/>
  <c r="F25"/>
  <c r="F27"/>
  <c r="F29"/>
  <c r="F31"/>
  <c r="F33"/>
  <c r="F35"/>
  <c r="F37"/>
  <c r="F39"/>
  <c r="F41"/>
  <c r="F43"/>
  <c r="F45"/>
  <c r="F47"/>
  <c r="O8"/>
  <c r="R8" s="1"/>
  <c r="O9"/>
  <c r="R9" s="1"/>
  <c r="O10"/>
  <c r="R10" s="1"/>
  <c r="O11"/>
  <c r="R11" s="1"/>
  <c r="O12"/>
  <c r="R12" s="1"/>
  <c r="O13"/>
  <c r="R13" s="1"/>
  <c r="O14"/>
  <c r="R14" s="1"/>
  <c r="O15"/>
  <c r="R15" s="1"/>
  <c r="O16"/>
  <c r="R16" s="1"/>
  <c r="O17"/>
  <c r="R17" s="1"/>
  <c r="O18"/>
  <c r="R18" s="1"/>
  <c r="O19"/>
  <c r="R19" s="1"/>
  <c r="O20"/>
  <c r="R20" s="1"/>
  <c r="O21"/>
  <c r="R21" s="1"/>
  <c r="O22"/>
  <c r="R22" s="1"/>
  <c r="O23"/>
  <c r="R23" s="1"/>
  <c r="O24"/>
  <c r="R24" s="1"/>
  <c r="O25"/>
  <c r="R25" s="1"/>
  <c r="O26"/>
  <c r="R26" s="1"/>
  <c r="O27"/>
  <c r="R27" s="1"/>
  <c r="O28"/>
  <c r="R28" s="1"/>
  <c r="O29"/>
  <c r="R29" s="1"/>
  <c r="O30"/>
  <c r="R30" s="1"/>
  <c r="O31"/>
  <c r="R31" s="1"/>
  <c r="O32"/>
  <c r="R32" s="1"/>
  <c r="O33"/>
  <c r="R33" s="1"/>
  <c r="O34"/>
  <c r="R34" s="1"/>
  <c r="O35"/>
  <c r="R35" s="1"/>
  <c r="O36"/>
  <c r="R36" s="1"/>
  <c r="O37"/>
  <c r="R37" s="1"/>
  <c r="O38"/>
  <c r="R38" s="1"/>
  <c r="O39"/>
  <c r="R39" s="1"/>
  <c r="O40"/>
  <c r="R40" s="1"/>
  <c r="O41"/>
  <c r="R41" s="1"/>
  <c r="O42"/>
  <c r="R42" s="1"/>
  <c r="O43"/>
  <c r="R43" s="1"/>
  <c r="O44"/>
  <c r="R44" s="1"/>
  <c r="O45"/>
  <c r="R45" s="1"/>
  <c r="O46"/>
  <c r="R46" s="1"/>
  <c r="O47"/>
  <c r="R47" s="1"/>
  <c r="O48"/>
  <c r="R48" s="1"/>
  <c r="O49"/>
  <c r="R49" s="1"/>
  <c r="O50"/>
  <c r="R50" s="1"/>
  <c r="O51"/>
  <c r="R51" s="1"/>
  <c r="O52"/>
  <c r="R52" s="1"/>
  <c r="O53"/>
  <c r="R53" s="1"/>
  <c r="O54"/>
  <c r="R54" s="1"/>
  <c r="O55"/>
  <c r="R55" s="1"/>
  <c r="O56"/>
  <c r="R56" s="1"/>
  <c r="O57"/>
  <c r="R57" s="1"/>
  <c r="O58"/>
  <c r="R58" s="1"/>
  <c r="O59"/>
  <c r="R59" s="1"/>
  <c r="O60"/>
  <c r="R60" s="1"/>
  <c r="O61"/>
  <c r="R61" s="1"/>
  <c r="O62"/>
  <c r="R62" s="1"/>
  <c r="O63"/>
  <c r="R63" s="1"/>
  <c r="O64"/>
  <c r="R64" s="1"/>
  <c r="O65"/>
  <c r="R65" s="1"/>
  <c r="O66"/>
  <c r="R66" s="1"/>
  <c r="O67"/>
  <c r="R67" s="1"/>
  <c r="O68"/>
  <c r="R68" s="1"/>
  <c r="O69"/>
  <c r="R69" s="1"/>
  <c r="O70"/>
  <c r="R70" s="1"/>
  <c r="O71"/>
  <c r="R71" s="1"/>
  <c r="O72"/>
  <c r="R72" s="1"/>
  <c r="O73"/>
  <c r="R73" s="1"/>
  <c r="O74"/>
  <c r="R74" s="1"/>
  <c r="O75"/>
  <c r="R75" s="1"/>
  <c r="O76"/>
  <c r="R76" s="1"/>
  <c r="O77"/>
  <c r="R77" s="1"/>
  <c r="O7"/>
  <c r="R7" s="1"/>
  <c r="H8"/>
  <c r="K8" s="1"/>
  <c r="H10"/>
  <c r="K10" s="1"/>
  <c r="H12"/>
  <c r="K12" s="1"/>
  <c r="H14"/>
  <c r="K14" s="1"/>
  <c r="H16"/>
  <c r="K16" s="1"/>
  <c r="H18"/>
  <c r="H20"/>
  <c r="H22"/>
  <c r="H24"/>
  <c r="H26"/>
  <c r="H28"/>
  <c r="H30"/>
  <c r="H32"/>
  <c r="H34"/>
  <c r="H36"/>
  <c r="H38"/>
  <c r="H40"/>
  <c r="H42"/>
  <c r="H44"/>
  <c r="H46"/>
  <c r="H48"/>
  <c r="H50"/>
  <c r="H52"/>
  <c r="H54"/>
  <c r="H56"/>
  <c r="H58"/>
  <c r="H60"/>
  <c r="H62"/>
  <c r="H64"/>
  <c r="H66"/>
  <c r="H68"/>
  <c r="H70"/>
  <c r="H72"/>
  <c r="H74"/>
  <c r="H76"/>
  <c r="H9"/>
  <c r="K9" s="1"/>
  <c r="H11"/>
  <c r="H13"/>
  <c r="K13" s="1"/>
  <c r="H15"/>
  <c r="H17"/>
  <c r="K17" s="1"/>
  <c r="H19"/>
  <c r="K19" s="1"/>
  <c r="H21"/>
  <c r="K21" s="1"/>
  <c r="H23"/>
  <c r="K23" s="1"/>
  <c r="H25"/>
  <c r="K25" s="1"/>
  <c r="H27"/>
  <c r="K27" s="1"/>
  <c r="H29"/>
  <c r="K29" s="1"/>
  <c r="H31"/>
  <c r="K31" s="1"/>
  <c r="H33"/>
  <c r="K33" s="1"/>
  <c r="H35"/>
  <c r="K35" s="1"/>
  <c r="H37"/>
  <c r="K37" s="1"/>
  <c r="H39"/>
  <c r="K39" s="1"/>
  <c r="H41"/>
  <c r="K41" s="1"/>
  <c r="H43"/>
  <c r="K43" s="1"/>
  <c r="H45"/>
  <c r="K45" s="1"/>
  <c r="H47"/>
  <c r="K47" s="1"/>
  <c r="C31"/>
  <c r="C29"/>
  <c r="C27"/>
  <c r="C25"/>
  <c r="C23"/>
  <c r="C21"/>
  <c r="C19"/>
  <c r="C17"/>
  <c r="C15"/>
  <c r="C13"/>
  <c r="C11"/>
  <c r="C9"/>
  <c r="C77"/>
  <c r="C75"/>
  <c r="C73"/>
  <c r="C71"/>
  <c r="C69"/>
  <c r="C67"/>
  <c r="C65"/>
  <c r="C63"/>
  <c r="C61"/>
  <c r="C59"/>
  <c r="C57"/>
  <c r="C55"/>
  <c r="C53"/>
  <c r="C51"/>
  <c r="C49"/>
  <c r="I49" s="1"/>
  <c r="C47"/>
  <c r="C45"/>
  <c r="C43"/>
  <c r="C41"/>
  <c r="C39"/>
  <c r="C37"/>
  <c r="C35"/>
  <c r="C33"/>
  <c r="D77"/>
  <c r="D75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5"/>
  <c r="D33"/>
  <c r="D31"/>
  <c r="D29"/>
  <c r="D27"/>
  <c r="D25"/>
  <c r="D23"/>
  <c r="D21"/>
  <c r="D19"/>
  <c r="D17"/>
  <c r="D15"/>
  <c r="D13"/>
  <c r="D11"/>
  <c r="D9"/>
  <c r="D7"/>
  <c r="E76"/>
  <c r="E74"/>
  <c r="E72"/>
  <c r="E70"/>
  <c r="E68"/>
  <c r="E66"/>
  <c r="E64"/>
  <c r="E62"/>
  <c r="E60"/>
  <c r="E58"/>
  <c r="E56"/>
  <c r="E54"/>
  <c r="E52"/>
  <c r="E50"/>
  <c r="E48"/>
  <c r="E46"/>
  <c r="E44"/>
  <c r="E42"/>
  <c r="E40"/>
  <c r="E38"/>
  <c r="E36"/>
  <c r="E34"/>
  <c r="E32"/>
  <c r="E30"/>
  <c r="E28"/>
  <c r="E26"/>
  <c r="E24"/>
  <c r="E22"/>
  <c r="E20"/>
  <c r="E18"/>
  <c r="E15"/>
  <c r="E11"/>
  <c r="E7"/>
  <c r="H77"/>
  <c r="K77" s="1"/>
  <c r="G76"/>
  <c r="J76" s="1"/>
  <c r="F75"/>
  <c r="I75" s="1"/>
  <c r="H73"/>
  <c r="K73" s="1"/>
  <c r="G72"/>
  <c r="J72" s="1"/>
  <c r="F71"/>
  <c r="I71" s="1"/>
  <c r="H69"/>
  <c r="K69" s="1"/>
  <c r="G68"/>
  <c r="J68" s="1"/>
  <c r="F67"/>
  <c r="I67" s="1"/>
  <c r="H65"/>
  <c r="K65" s="1"/>
  <c r="G64"/>
  <c r="J64" s="1"/>
  <c r="F63"/>
  <c r="I63" s="1"/>
  <c r="H61"/>
  <c r="K61" s="1"/>
  <c r="G60"/>
  <c r="J60" s="1"/>
  <c r="F59"/>
  <c r="I59" s="1"/>
  <c r="H57"/>
  <c r="K57" s="1"/>
  <c r="G56"/>
  <c r="J56" s="1"/>
  <c r="F55"/>
  <c r="I55" s="1"/>
  <c r="H53"/>
  <c r="K53" s="1"/>
  <c r="G52"/>
  <c r="J52" s="1"/>
  <c r="F51"/>
  <c r="I51" s="1"/>
  <c r="H49"/>
  <c r="K49" s="1"/>
  <c r="G48"/>
  <c r="J48" s="1"/>
  <c r="S8"/>
  <c r="S77"/>
  <c r="S75"/>
  <c r="S73"/>
  <c r="S71"/>
  <c r="S69"/>
  <c r="S67"/>
  <c r="S65"/>
  <c r="S63"/>
  <c r="S61"/>
  <c r="S59"/>
  <c r="S57"/>
  <c r="S55"/>
  <c r="S53"/>
  <c r="S51"/>
  <c r="S49"/>
  <c r="S47"/>
  <c r="S45"/>
  <c r="S43"/>
  <c r="S41"/>
  <c r="S39"/>
  <c r="S37"/>
  <c r="S35"/>
  <c r="S33"/>
  <c r="S31"/>
  <c r="S29"/>
  <c r="S27"/>
  <c r="S25"/>
  <c r="S23"/>
  <c r="S21"/>
  <c r="S19"/>
  <c r="S17"/>
  <c r="S15"/>
  <c r="S13"/>
  <c r="S11"/>
  <c r="S9"/>
  <c r="S7"/>
  <c r="S76"/>
  <c r="S74"/>
  <c r="S72"/>
  <c r="S70"/>
  <c r="S68"/>
  <c r="S66"/>
  <c r="S64"/>
  <c r="S62"/>
  <c r="S60"/>
  <c r="S58"/>
  <c r="S56"/>
  <c r="S54"/>
  <c r="S52"/>
  <c r="S50"/>
  <c r="S48"/>
  <c r="S46"/>
  <c r="S44"/>
  <c r="S42"/>
  <c r="S40"/>
  <c r="S38"/>
  <c r="S36"/>
  <c r="S34"/>
  <c r="S32"/>
  <c r="S30"/>
  <c r="S28"/>
  <c r="S26"/>
  <c r="S24"/>
  <c r="S22"/>
  <c r="S20"/>
  <c r="S18"/>
  <c r="S16"/>
  <c r="S14"/>
  <c r="S12"/>
  <c r="S10"/>
  <c r="T7" l="1"/>
  <c r="T11"/>
  <c r="T15"/>
  <c r="T19"/>
  <c r="T23"/>
  <c r="T27"/>
  <c r="T31"/>
  <c r="T35"/>
  <c r="T39"/>
  <c r="T43"/>
  <c r="T47"/>
  <c r="T51"/>
  <c r="T55"/>
  <c r="T59"/>
  <c r="T63"/>
  <c r="T67"/>
  <c r="T71"/>
  <c r="T75"/>
  <c r="K74"/>
  <c r="K70"/>
  <c r="K66"/>
  <c r="K62"/>
  <c r="K58"/>
  <c r="K54"/>
  <c r="K50"/>
  <c r="K46"/>
  <c r="K42"/>
  <c r="K38"/>
  <c r="K34"/>
  <c r="K30"/>
  <c r="K26"/>
  <c r="K22"/>
  <c r="K18"/>
  <c r="I45"/>
  <c r="I41"/>
  <c r="I37"/>
  <c r="I33"/>
  <c r="I29"/>
  <c r="I25"/>
  <c r="I21"/>
  <c r="I17"/>
  <c r="I13"/>
  <c r="I9"/>
  <c r="I53"/>
  <c r="I61"/>
  <c r="I69"/>
  <c r="I77"/>
  <c r="T8"/>
  <c r="T12"/>
  <c r="T16"/>
  <c r="T20"/>
  <c r="T24"/>
  <c r="T28"/>
  <c r="T32"/>
  <c r="T36"/>
  <c r="T40"/>
  <c r="T44"/>
  <c r="T48"/>
  <c r="T52"/>
  <c r="T56"/>
  <c r="T60"/>
  <c r="T64"/>
  <c r="T68"/>
  <c r="T72"/>
  <c r="T76"/>
  <c r="J44"/>
  <c r="J40"/>
  <c r="J36"/>
  <c r="J32"/>
  <c r="J28"/>
  <c r="J24"/>
  <c r="J20"/>
  <c r="J16"/>
  <c r="J12"/>
  <c r="J8"/>
  <c r="J77"/>
  <c r="J73"/>
  <c r="J69"/>
  <c r="J65"/>
  <c r="J61"/>
  <c r="J57"/>
  <c r="J53"/>
  <c r="J49"/>
  <c r="J45"/>
  <c r="J41"/>
  <c r="J37"/>
  <c r="J33"/>
  <c r="J29"/>
  <c r="J25"/>
  <c r="J21"/>
  <c r="J17"/>
  <c r="J13"/>
  <c r="J9"/>
  <c r="T9"/>
  <c r="T13"/>
  <c r="T17"/>
  <c r="T21"/>
  <c r="T25"/>
  <c r="T29"/>
  <c r="T33"/>
  <c r="T37"/>
  <c r="T41"/>
  <c r="T45"/>
  <c r="T49"/>
  <c r="T53"/>
  <c r="T57"/>
  <c r="T61"/>
  <c r="T65"/>
  <c r="T69"/>
  <c r="T73"/>
  <c r="T77"/>
  <c r="K15"/>
  <c r="K11"/>
  <c r="K76"/>
  <c r="K72"/>
  <c r="K68"/>
  <c r="K64"/>
  <c r="K60"/>
  <c r="K56"/>
  <c r="K52"/>
  <c r="K48"/>
  <c r="K44"/>
  <c r="K40"/>
  <c r="K36"/>
  <c r="K32"/>
  <c r="K28"/>
  <c r="K24"/>
  <c r="K20"/>
  <c r="I47"/>
  <c r="I43"/>
  <c r="I39"/>
  <c r="I35"/>
  <c r="I31"/>
  <c r="I27"/>
  <c r="I23"/>
  <c r="I19"/>
  <c r="I15"/>
  <c r="I11"/>
  <c r="I57"/>
  <c r="I65"/>
  <c r="I73"/>
  <c r="T10"/>
  <c r="T14"/>
  <c r="T18"/>
  <c r="T22"/>
  <c r="T26"/>
  <c r="T30"/>
  <c r="T34"/>
  <c r="T38"/>
  <c r="T42"/>
  <c r="T46"/>
  <c r="T50"/>
  <c r="T54"/>
  <c r="T58"/>
  <c r="T62"/>
  <c r="T66"/>
  <c r="T70"/>
  <c r="T74"/>
  <c r="J46"/>
  <c r="J42"/>
  <c r="J38"/>
  <c r="J34"/>
  <c r="J30"/>
  <c r="J26"/>
  <c r="J22"/>
  <c r="J18"/>
  <c r="J14"/>
  <c r="J10"/>
  <c r="J75"/>
  <c r="J71"/>
  <c r="J67"/>
  <c r="J63"/>
  <c r="J59"/>
  <c r="J55"/>
  <c r="J51"/>
  <c r="J47"/>
  <c r="J43"/>
  <c r="J39"/>
  <c r="J35"/>
  <c r="J31"/>
  <c r="J27"/>
  <c r="J23"/>
  <c r="J19"/>
  <c r="J15"/>
  <c r="J11"/>
</calcChain>
</file>

<file path=xl/sharedStrings.xml><?xml version="1.0" encoding="utf-8"?>
<sst xmlns="http://schemas.openxmlformats.org/spreadsheetml/2006/main" count="33" uniqueCount="23">
  <si>
    <r>
      <t>T</t>
    </r>
    <r>
      <rPr>
        <b/>
        <vertAlign val="subscript"/>
        <sz val="12"/>
        <rFont val="Times New Roman"/>
        <family val="1"/>
        <charset val="162"/>
      </rPr>
      <t>0</t>
    </r>
    <r>
      <rPr>
        <b/>
        <sz val="12"/>
        <rFont val="Times New Roman"/>
        <family val="1"/>
        <charset val="162"/>
      </rPr>
      <t xml:space="preserve"> =</t>
    </r>
  </si>
  <si>
    <r>
      <t>g</t>
    </r>
    <r>
      <rPr>
        <b/>
        <sz val="12"/>
        <rFont val="Symbol"/>
        <family val="1"/>
        <charset val="2"/>
      </rPr>
      <t xml:space="preserve"> =</t>
    </r>
  </si>
  <si>
    <r>
      <t>c</t>
    </r>
    <r>
      <rPr>
        <b/>
        <i/>
        <vertAlign val="subscript"/>
        <sz val="12"/>
        <rFont val="Times New Roman"/>
        <family val="1"/>
        <charset val="162"/>
      </rPr>
      <t>p</t>
    </r>
    <r>
      <rPr>
        <b/>
        <i/>
        <sz val="12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=</t>
    </r>
    <r>
      <rPr>
        <b/>
        <i/>
        <sz val="12"/>
        <rFont val="Times New Roman"/>
        <family val="1"/>
        <charset val="162"/>
      </rPr>
      <t xml:space="preserve"> </t>
    </r>
  </si>
  <si>
    <r>
      <t>h</t>
    </r>
    <r>
      <rPr>
        <b/>
        <i/>
        <vertAlign val="subscript"/>
        <sz val="12"/>
        <rFont val="Times New Roman"/>
        <family val="1"/>
        <charset val="162"/>
      </rPr>
      <t>PR</t>
    </r>
    <r>
      <rPr>
        <b/>
        <i/>
        <sz val="12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=</t>
    </r>
  </si>
  <si>
    <r>
      <t>T</t>
    </r>
    <r>
      <rPr>
        <b/>
        <i/>
        <vertAlign val="subscript"/>
        <sz val="12"/>
        <rFont val="Times New Roman"/>
        <family val="1"/>
        <charset val="162"/>
      </rPr>
      <t>t</t>
    </r>
    <r>
      <rPr>
        <b/>
        <vertAlign val="subscript"/>
        <sz val="12"/>
        <rFont val="Times New Roman"/>
        <family val="1"/>
        <charset val="162"/>
      </rPr>
      <t>4</t>
    </r>
    <r>
      <rPr>
        <b/>
        <i/>
        <sz val="12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 xml:space="preserve">= </t>
    </r>
  </si>
  <si>
    <r>
      <t>M</t>
    </r>
    <r>
      <rPr>
        <b/>
        <vertAlign val="subscript"/>
        <sz val="12"/>
        <rFont val="Times New Roman"/>
        <family val="1"/>
        <charset val="162"/>
      </rPr>
      <t>0</t>
    </r>
  </si>
  <si>
    <r>
      <t>F</t>
    </r>
    <r>
      <rPr>
        <b/>
        <sz val="12"/>
        <rFont val="Times New Roman"/>
        <family val="1"/>
        <charset val="162"/>
      </rPr>
      <t>/</t>
    </r>
    <r>
      <rPr>
        <b/>
        <i/>
        <sz val="12"/>
        <rFont val="Times New Roman"/>
        <family val="1"/>
        <charset val="162"/>
      </rPr>
      <t>m</t>
    </r>
    <r>
      <rPr>
        <b/>
        <vertAlign val="subscript"/>
        <sz val="12"/>
        <rFont val="Times New Roman"/>
        <family val="1"/>
        <charset val="162"/>
      </rPr>
      <t>0</t>
    </r>
  </si>
  <si>
    <r>
      <t>t</t>
    </r>
    <r>
      <rPr>
        <b/>
        <i/>
        <vertAlign val="subscript"/>
        <sz val="12"/>
        <rFont val="Arial"/>
        <family val="2"/>
        <charset val="162"/>
      </rPr>
      <t>r</t>
    </r>
  </si>
  <si>
    <r>
      <t>t</t>
    </r>
    <r>
      <rPr>
        <b/>
        <i/>
        <vertAlign val="subscript"/>
        <sz val="12"/>
        <rFont val="Symbol"/>
        <family val="1"/>
        <charset val="2"/>
      </rPr>
      <t>l</t>
    </r>
    <r>
      <rPr>
        <b/>
        <i/>
        <sz val="12"/>
        <rFont val="Times New Roman"/>
        <family val="1"/>
        <charset val="162"/>
      </rPr>
      <t xml:space="preserve"> =</t>
    </r>
  </si>
  <si>
    <r>
      <t>a</t>
    </r>
    <r>
      <rPr>
        <b/>
        <vertAlign val="subscript"/>
        <sz val="12"/>
        <rFont val="Times New Roman"/>
        <family val="1"/>
        <charset val="162"/>
      </rPr>
      <t>0</t>
    </r>
    <r>
      <rPr>
        <b/>
        <sz val="12"/>
        <rFont val="Times New Roman"/>
        <family val="1"/>
        <charset val="162"/>
      </rPr>
      <t xml:space="preserve"> =</t>
    </r>
  </si>
  <si>
    <r>
      <t>R</t>
    </r>
    <r>
      <rPr>
        <b/>
        <sz val="12"/>
        <rFont val="Times New Roman"/>
        <family val="1"/>
        <charset val="162"/>
      </rPr>
      <t xml:space="preserve"> =</t>
    </r>
  </si>
  <si>
    <r>
      <t>g</t>
    </r>
    <r>
      <rPr>
        <b/>
        <i/>
        <vertAlign val="subscript"/>
        <sz val="12"/>
        <rFont val="Times New Roman"/>
        <family val="1"/>
        <charset val="162"/>
      </rPr>
      <t>c</t>
    </r>
    <r>
      <rPr>
        <b/>
        <i/>
        <sz val="12"/>
        <rFont val="Times New Roman"/>
        <family val="1"/>
        <charset val="162"/>
      </rPr>
      <t xml:space="preserve"> </t>
    </r>
    <r>
      <rPr>
        <b/>
        <sz val="12"/>
        <rFont val="Times New Roman"/>
        <family val="1"/>
        <charset val="162"/>
      </rPr>
      <t>=</t>
    </r>
    <r>
      <rPr>
        <b/>
        <i/>
        <sz val="12"/>
        <rFont val="Times New Roman"/>
        <family val="1"/>
        <charset val="162"/>
      </rPr>
      <t xml:space="preserve"> </t>
    </r>
  </si>
  <si>
    <t>S</t>
  </si>
  <si>
    <t>f</t>
  </si>
  <si>
    <r>
      <t>h</t>
    </r>
    <r>
      <rPr>
        <b/>
        <i/>
        <vertAlign val="subscript"/>
        <sz val="12"/>
        <rFont val="Times New Roman"/>
        <family val="1"/>
        <charset val="162"/>
      </rPr>
      <t>T</t>
    </r>
  </si>
  <si>
    <r>
      <t>h</t>
    </r>
    <r>
      <rPr>
        <b/>
        <i/>
        <vertAlign val="subscript"/>
        <sz val="12"/>
        <rFont val="Times New Roman"/>
        <family val="1"/>
        <charset val="162"/>
      </rPr>
      <t>P</t>
    </r>
  </si>
  <si>
    <r>
      <t>h</t>
    </r>
    <r>
      <rPr>
        <b/>
        <i/>
        <vertAlign val="subscript"/>
        <sz val="12"/>
        <rFont val="Times New Roman"/>
        <family val="1"/>
        <charset val="162"/>
      </rPr>
      <t>O</t>
    </r>
  </si>
  <si>
    <t>MFP* =</t>
  </si>
  <si>
    <r>
      <t>p</t>
    </r>
    <r>
      <rPr>
        <b/>
        <i/>
        <vertAlign val="subscript"/>
        <sz val="12"/>
        <rFont val="Times New Roman"/>
        <family val="1"/>
        <charset val="162"/>
      </rPr>
      <t>d</t>
    </r>
    <r>
      <rPr>
        <b/>
        <i/>
        <sz val="12"/>
        <rFont val="Times New Roman"/>
        <family val="1"/>
        <charset val="162"/>
      </rPr>
      <t xml:space="preserve"> =</t>
    </r>
  </si>
  <si>
    <r>
      <t>(A*/A)</t>
    </r>
    <r>
      <rPr>
        <b/>
        <vertAlign val="subscript"/>
        <sz val="12"/>
        <rFont val="Times New Roman"/>
        <family val="1"/>
        <charset val="162"/>
      </rPr>
      <t>@M2=0.5</t>
    </r>
    <r>
      <rPr>
        <b/>
        <sz val="12"/>
        <rFont val="Times New Roman"/>
        <family val="1"/>
        <charset val="162"/>
      </rPr>
      <t xml:space="preserve"> =</t>
    </r>
  </si>
  <si>
    <r>
      <t>m</t>
    </r>
    <r>
      <rPr>
        <b/>
        <i/>
        <vertAlign val="subscript"/>
        <sz val="12"/>
        <rFont val="Times New Roman"/>
        <family val="1"/>
        <charset val="162"/>
      </rPr>
      <t>0</t>
    </r>
    <r>
      <rPr>
        <b/>
        <sz val="12"/>
        <rFont val="Times New Roman"/>
        <family val="1"/>
        <charset val="162"/>
      </rPr>
      <t>/</t>
    </r>
    <r>
      <rPr>
        <b/>
        <i/>
        <sz val="12"/>
        <rFont val="Times New Roman"/>
        <family val="1"/>
        <charset val="162"/>
      </rPr>
      <t>A</t>
    </r>
    <r>
      <rPr>
        <b/>
        <vertAlign val="subscript"/>
        <sz val="12"/>
        <rFont val="Times New Roman"/>
        <family val="1"/>
        <charset val="162"/>
      </rPr>
      <t>2</t>
    </r>
  </si>
  <si>
    <r>
      <t>F</t>
    </r>
    <r>
      <rPr>
        <b/>
        <sz val="12"/>
        <rFont val="Times New Roman"/>
        <family val="1"/>
        <charset val="162"/>
      </rPr>
      <t>/</t>
    </r>
    <r>
      <rPr>
        <b/>
        <i/>
        <sz val="12"/>
        <rFont val="Times New Roman"/>
        <family val="1"/>
        <charset val="162"/>
      </rPr>
      <t>A</t>
    </r>
    <r>
      <rPr>
        <b/>
        <vertAlign val="subscript"/>
        <sz val="12"/>
        <rFont val="Times New Roman"/>
        <family val="1"/>
        <charset val="162"/>
      </rPr>
      <t>2</t>
    </r>
  </si>
  <si>
    <r>
      <t>P</t>
    </r>
    <r>
      <rPr>
        <b/>
        <vertAlign val="subscript"/>
        <sz val="12"/>
        <rFont val="Times New Roman"/>
        <family val="1"/>
        <charset val="162"/>
      </rPr>
      <t>0</t>
    </r>
    <r>
      <rPr>
        <b/>
        <sz val="12"/>
        <rFont val="Times New Roman"/>
        <family val="1"/>
        <charset val="162"/>
      </rPr>
      <t xml:space="preserve"> =</t>
    </r>
  </si>
</sst>
</file>

<file path=xl/styles.xml><?xml version="1.0" encoding="utf-8"?>
<styleSheet xmlns="http://schemas.openxmlformats.org/spreadsheetml/2006/main">
  <fonts count="22">
    <font>
      <sz val="10"/>
      <name val="Arial"/>
    </font>
    <font>
      <sz val="8"/>
      <name val="Arial"/>
    </font>
    <font>
      <b/>
      <i/>
      <sz val="12"/>
      <name val="Times New Roman"/>
      <family val="1"/>
      <charset val="162"/>
    </font>
    <font>
      <b/>
      <vertAlign val="subscript"/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i/>
      <vertAlign val="subscript"/>
      <sz val="12"/>
      <name val="Times New Roman"/>
      <family val="1"/>
      <charset val="162"/>
    </font>
    <font>
      <b/>
      <sz val="12"/>
      <name val="Symbol"/>
      <family val="1"/>
      <charset val="2"/>
    </font>
    <font>
      <b/>
      <i/>
      <sz val="12"/>
      <name val="Symbol"/>
      <family val="1"/>
      <charset val="2"/>
    </font>
    <font>
      <sz val="12"/>
      <name val="Arial"/>
    </font>
    <font>
      <b/>
      <i/>
      <vertAlign val="subscript"/>
      <sz val="12"/>
      <name val="Arial"/>
      <family val="2"/>
      <charset val="162"/>
    </font>
    <font>
      <b/>
      <i/>
      <vertAlign val="subscript"/>
      <sz val="12"/>
      <name val="Symbol"/>
      <family val="1"/>
      <charset val="2"/>
    </font>
    <font>
      <sz val="9.25"/>
      <name val="Arial"/>
    </font>
    <font>
      <sz val="5.25"/>
      <name val="Arial"/>
    </font>
    <font>
      <sz val="5.25"/>
      <name val="Arial"/>
    </font>
    <font>
      <sz val="9.25"/>
      <name val="Arial"/>
    </font>
    <font>
      <b/>
      <sz val="10"/>
      <name val="Arial"/>
      <family val="2"/>
      <charset val="162"/>
    </font>
    <font>
      <sz val="5.25"/>
      <name val="Arial"/>
    </font>
    <font>
      <sz val="9.25"/>
      <name val="Arial"/>
    </font>
    <font>
      <sz val="5.25"/>
      <name val="Arial"/>
    </font>
    <font>
      <sz val="9.25"/>
      <name val="Arial"/>
    </font>
    <font>
      <sz val="5.25"/>
      <name val="Arial"/>
    </font>
    <font>
      <sz val="9.25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8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" fontId="0" fillId="0" borderId="0" xfId="0" applyNumberFormat="1" applyAlignment="1">
      <alignment horizontal="left"/>
    </xf>
    <xf numFmtId="0" fontId="4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3" Type="http://schemas.openxmlformats.org/officeDocument/2006/relationships/chartsheet" Target="chartsheets/sheet2.xml"/><Relationship Id="rId7" Type="http://schemas.openxmlformats.org/officeDocument/2006/relationships/worksheet" Target="worksheets/sheet2.xml"/><Relationship Id="rId12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4.xml"/><Relationship Id="rId10" Type="http://schemas.openxmlformats.org/officeDocument/2006/relationships/styles" Target="styles.xml"/><Relationship Id="rId4" Type="http://schemas.openxmlformats.org/officeDocument/2006/relationships/chartsheet" Target="chartsheets/sheet3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Ideal ramjet başarımının Mach sayısı ile değişimi: özgül itki</a:t>
            </a:r>
          </a:p>
        </c:rich>
      </c:tx>
      <c:layout>
        <c:manualLayout>
          <c:xMode val="edge"/>
          <c:yMode val="edge"/>
          <c:x val="0.27081021087680357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9633740288568255"/>
          <c:y val="9.7879282218597069E-2"/>
          <c:w val="0.44062153163152051"/>
          <c:h val="0.76182707993474719"/>
        </c:manualLayout>
      </c:layout>
      <c:scatterChart>
        <c:scatterStyle val="lineMarker"/>
        <c:ser>
          <c:idx val="0"/>
          <c:order val="0"/>
          <c:tx>
            <c:v>1600 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Tablosu'!$C$7:$C$77</c:f>
              <c:numCache>
                <c:formatCode>General</c:formatCode>
                <c:ptCount val="71"/>
                <c:pt idx="0">
                  <c:v>0</c:v>
                </c:pt>
                <c:pt idx="1">
                  <c:v>50.592101926212408</c:v>
                </c:pt>
                <c:pt idx="2">
                  <c:v>100.70670807658904</c:v>
                </c:pt>
                <c:pt idx="3">
                  <c:v>149.88042436674394</c:v>
                </c:pt>
                <c:pt idx="4">
                  <c:v>197.67710093803234</c:v>
                </c:pt>
                <c:pt idx="5">
                  <c:v>243.6991718643402</c:v>
                </c:pt>
                <c:pt idx="6">
                  <c:v>287.59655791993839</c:v>
                </c:pt>
                <c:pt idx="7">
                  <c:v>329.07276470150691</c:v>
                </c:pt>
                <c:pt idx="8">
                  <c:v>367.88808786851905</c:v>
                </c:pt>
                <c:pt idx="9">
                  <c:v>403.86008935269012</c:v>
                </c:pt>
                <c:pt idx="10">
                  <c:v>436.86170359892839</c:v>
                </c:pt>
                <c:pt idx="11">
                  <c:v>466.8174564062902</c:v>
                </c:pt>
                <c:pt idx="12">
                  <c:v>493.69833018838176</c:v>
                </c:pt>
                <c:pt idx="13">
                  <c:v>517.5157988361035</c:v>
                </c:pt>
                <c:pt idx="14">
                  <c:v>538.31549941244043</c:v>
                </c:pt>
                <c:pt idx="15">
                  <c:v>556.17092485753085</c:v>
                </c:pt>
                <c:pt idx="16">
                  <c:v>571.17742817216492</c:v>
                </c:pt>
                <c:pt idx="17">
                  <c:v>583.44673688977014</c:v>
                </c:pt>
                <c:pt idx="18">
                  <c:v>593.10209541322547</c:v>
                </c:pt>
                <c:pt idx="19">
                  <c:v>600.27408635969005</c:v>
                </c:pt>
                <c:pt idx="20">
                  <c:v>605.09713165856363</c:v>
                </c:pt>
                <c:pt idx="21">
                  <c:v>607.70663888204024</c:v>
                </c:pt>
                <c:pt idx="22">
                  <c:v>608.23673603357327</c:v>
                </c:pt>
                <c:pt idx="23">
                  <c:v>606.81852615571688</c:v>
                </c:pt>
                <c:pt idx="24">
                  <c:v>603.57878901373533</c:v>
                </c:pt>
                <c:pt idx="25">
                  <c:v>598.63905841133283</c:v>
                </c:pt>
                <c:pt idx="26">
                  <c:v>592.11500845679893</c:v>
                </c:pt>
                <c:pt idx="27">
                  <c:v>584.11608881818461</c:v>
                </c:pt>
                <c:pt idx="28">
                  <c:v>574.74535658783407</c:v>
                </c:pt>
                <c:pt idx="29">
                  <c:v>564.0994600662774</c:v>
                </c:pt>
                <c:pt idx="30">
                  <c:v>552.2687370919607</c:v>
                </c:pt>
                <c:pt idx="31">
                  <c:v>539.33739720899359</c:v>
                </c:pt>
                <c:pt idx="32">
                  <c:v>525.38376284775438</c:v>
                </c:pt>
                <c:pt idx="33">
                  <c:v>510.48054975832309</c:v>
                </c:pt>
                <c:pt idx="34">
                  <c:v>494.69517121182838</c:v>
                </c:pt>
                <c:pt idx="35">
                  <c:v>478.09005403329314</c:v>
                </c:pt>
                <c:pt idx="36">
                  <c:v>460.72295743237345</c:v>
                </c:pt>
                <c:pt idx="37">
                  <c:v>442.64728794220304</c:v>
                </c:pt>
                <c:pt idx="38">
                  <c:v>423.91240564592476</c:v>
                </c:pt>
                <c:pt idx="39">
                  <c:v>404.56391834389171</c:v>
                </c:pt>
                <c:pt idx="40">
                  <c:v>384.64396146179314</c:v>
                </c:pt>
                <c:pt idx="41">
                  <c:v>364.19146238190518</c:v>
                </c:pt>
                <c:pt idx="42">
                  <c:v>343.24238854797062</c:v>
                </c:pt>
                <c:pt idx="43">
                  <c:v>321.82997919215489</c:v>
                </c:pt>
                <c:pt idx="44">
                  <c:v>299.98496089591362</c:v>
                </c:pt>
                <c:pt idx="45">
                  <c:v>277.73574745469881</c:v>
                </c:pt>
                <c:pt idx="46">
                  <c:v>255.10862469283938</c:v>
                </c:pt>
                <c:pt idx="47">
                  <c:v>232.12792098876727</c:v>
                </c:pt>
                <c:pt idx="48">
                  <c:v>208.81616433702541</c:v>
                </c:pt>
                <c:pt idx="49">
                  <c:v>185.19422680427255</c:v>
                </c:pt>
                <c:pt idx="50">
                  <c:v>161.281457241097</c:v>
                </c:pt>
                <c:pt idx="51">
                  <c:v>137.09580309721352</c:v>
                </c:pt>
                <c:pt idx="52">
                  <c:v>112.65392216019127</c:v>
                </c:pt>
                <c:pt idx="53">
                  <c:v>87.971285001590175</c:v>
                </c:pt>
                <c:pt idx="54">
                  <c:v>63.062268872523852</c:v>
                </c:pt>
                <c:pt idx="55">
                  <c:v>37.940243745740453</c:v>
                </c:pt>
                <c:pt idx="56">
                  <c:v>12.61765115508935</c:v>
                </c:pt>
                <c:pt idx="57">
                  <c:v>-12.893923562893026</c:v>
                </c:pt>
                <c:pt idx="58">
                  <c:v>-38.583685065696201</c:v>
                </c:pt>
                <c:pt idx="59">
                  <c:v>-64.441567323733594</c:v>
                </c:pt>
                <c:pt idx="60">
                  <c:v>-90.45817798670393</c:v>
                </c:pt>
                <c:pt idx="61">
                  <c:v>-116.62474736173199</c:v>
                </c:pt>
                <c:pt idx="62">
                  <c:v>-142.93308160416552</c:v>
                </c:pt>
                <c:pt idx="63">
                  <c:v>-169.37551975592811</c:v>
                </c:pt>
                <c:pt idx="64">
                  <c:v>-195.94489429786179</c:v>
                </c:pt>
                <c:pt idx="65">
                  <c:v>-222.63449491158957</c:v>
                </c:pt>
                <c:pt idx="66">
                  <c:v>-249.43803517318824</c:v>
                </c:pt>
                <c:pt idx="67">
                  <c:v>-276.34962192553252</c:v>
                </c:pt>
                <c:pt idx="68">
                  <c:v>-303.36372709863753</c:v>
                </c:pt>
                <c:pt idx="69">
                  <c:v>-330.47516176789486</c:v>
                </c:pt>
                <c:pt idx="70">
                  <c:v>-357.67905225882561</c:v>
                </c:pt>
              </c:numCache>
            </c:numRef>
          </c:yVal>
        </c:ser>
        <c:ser>
          <c:idx val="1"/>
          <c:order val="1"/>
          <c:tx>
            <c:v>1900 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Tablosu'!$D$7:$D$77</c:f>
              <c:numCache>
                <c:formatCode>General</c:formatCode>
                <c:ptCount val="71"/>
                <c:pt idx="0">
                  <c:v>0</c:v>
                </c:pt>
                <c:pt idx="1">
                  <c:v>57.779029783010571</c:v>
                </c:pt>
                <c:pt idx="2">
                  <c:v>115.03772060781222</c:v>
                </c:pt>
                <c:pt idx="3">
                  <c:v>171.27110047818667</c:v>
                </c:pt>
                <c:pt idx="4">
                  <c:v>226.00388610461596</c:v>
                </c:pt>
                <c:pt idx="5">
                  <c:v>278.80284006326849</c:v>
                </c:pt>
                <c:pt idx="6">
                  <c:v>329.28647236234775</c:v>
                </c:pt>
                <c:pt idx="7">
                  <c:v>377.13168571650436</c:v>
                </c:pt>
                <c:pt idx="8">
                  <c:v>422.07726837656725</c:v>
                </c:pt>
                <c:pt idx="9">
                  <c:v>463.92441306675977</c:v>
                </c:pt>
                <c:pt idx="10">
                  <c:v>502.53465330861917</c:v>
                </c:pt>
                <c:pt idx="11">
                  <c:v>537.82574299845624</c:v>
                </c:pt>
                <c:pt idx="12">
                  <c:v>569.7660609546017</c:v>
                </c:pt>
                <c:pt idx="13">
                  <c:v>598.36811055978683</c:v>
                </c:pt>
                <c:pt idx="14">
                  <c:v>623.68162365041928</c:v>
                </c:pt>
                <c:pt idx="15">
                  <c:v>645.78668730128095</c:v>
                </c:pt>
                <c:pt idx="16">
                  <c:v>664.78721003597366</c:v>
                </c:pt>
                <c:pt idx="17">
                  <c:v>680.80494411135282</c:v>
                </c:pt>
                <c:pt idx="18">
                  <c:v>693.97419200179513</c:v>
                </c:pt>
                <c:pt idx="19">
                  <c:v>704.4372528152951</c:v>
                </c:pt>
                <c:pt idx="20">
                  <c:v>712.34060945336591</c:v>
                </c:pt>
                <c:pt idx="21">
                  <c:v>717.83181889685238</c:v>
                </c:pt>
                <c:pt idx="22">
                  <c:v>721.05704374889331</c:v>
                </c:pt>
                <c:pt idx="23">
                  <c:v>722.15915023790978</c:v>
                </c:pt>
                <c:pt idx="24">
                  <c:v>721.27629341011982</c:v>
                </c:pt>
                <c:pt idx="25">
                  <c:v>718.54091165766613</c:v>
                </c:pt>
                <c:pt idx="26">
                  <c:v>714.07905791765324</c:v>
                </c:pt>
                <c:pt idx="27">
                  <c:v>708.01000220069102</c:v>
                </c:pt>
                <c:pt idx="28">
                  <c:v>700.44604836951476</c:v>
                </c:pt>
                <c:pt idx="29">
                  <c:v>691.49251646789367</c:v>
                </c:pt>
                <c:pt idx="30">
                  <c:v>681.24784987296891</c:v>
                </c:pt>
                <c:pt idx="31">
                  <c:v>669.8038138079545</c:v>
                </c:pt>
                <c:pt idx="32">
                  <c:v>657.24575816260824</c:v>
                </c:pt>
                <c:pt idx="33">
                  <c:v>643.65292308848052</c:v>
                </c:pt>
                <c:pt idx="34">
                  <c:v>629.09877049464751</c:v>
                </c:pt>
                <c:pt idx="35">
                  <c:v>613.65132843651884</c:v>
                </c:pt>
                <c:pt idx="36">
                  <c:v>597.37353855358288</c:v>
                </c:pt>
                <c:pt idx="37">
                  <c:v>580.3235992660525</c:v>
                </c:pt>
                <c:pt idx="38">
                  <c:v>562.55529947749437</c:v>
                </c:pt>
                <c:pt idx="39">
                  <c:v>544.11833913610189</c:v>
                </c:pt>
                <c:pt idx="40">
                  <c:v>525.05863425750624</c:v>
                </c:pt>
                <c:pt idx="41">
                  <c:v>505.41860497307681</c:v>
                </c:pt>
                <c:pt idx="42">
                  <c:v>485.23744589594685</c:v>
                </c:pt>
                <c:pt idx="43">
                  <c:v>464.5513786396088</c:v>
                </c:pt>
                <c:pt idx="44">
                  <c:v>443.39388671992407</c:v>
                </c:pt>
                <c:pt idx="45">
                  <c:v>421.79593335263661</c:v>
                </c:pt>
                <c:pt idx="46">
                  <c:v>399.78616285072127</c:v>
                </c:pt>
                <c:pt idx="47">
                  <c:v>377.39108644993939</c:v>
                </c:pt>
                <c:pt idx="48">
                  <c:v>354.63525346319375</c:v>
                </c:pt>
                <c:pt idx="49">
                  <c:v>331.54140869781168</c:v>
                </c:pt>
                <c:pt idx="50">
                  <c:v>308.13063707489079</c:v>
                </c:pt>
                <c:pt idx="51">
                  <c:v>284.42249637433036</c:v>
                </c:pt>
                <c:pt idx="52">
                  <c:v>260.43513899929064</c:v>
                </c:pt>
                <c:pt idx="53">
                  <c:v>236.18542361427754</c:v>
                </c:pt>
                <c:pt idx="54">
                  <c:v>211.68901746546459</c:v>
                </c:pt>
                <c:pt idx="55">
                  <c:v>186.96049014287291</c:v>
                </c:pt>
                <c:pt idx="56">
                  <c:v>162.01339949369157</c:v>
                </c:pt>
                <c:pt idx="57">
                  <c:v>136.8603703457166</c:v>
                </c:pt>
                <c:pt idx="58">
                  <c:v>111.51316665071471</c:v>
                </c:pt>
                <c:pt idx="59">
                  <c:v>85.982757610118199</c:v>
                </c:pt>
                <c:pt idx="60">
                  <c:v>60.279378300378944</c:v>
                </c:pt>
                <c:pt idx="61">
                  <c:v>34.412585272748736</c:v>
                </c:pt>
                <c:pt idx="62">
                  <c:v>8.3913075624271141</c:v>
                </c:pt>
                <c:pt idx="63">
                  <c:v>-17.776106495068685</c:v>
                </c:pt>
                <c:pt idx="64">
                  <c:v>-44.081846276818261</c:v>
                </c:pt>
                <c:pt idx="65">
                  <c:v>-70.518599382900135</c:v>
                </c:pt>
                <c:pt idx="66">
                  <c:v>-97.079515341665001</c:v>
                </c:pt>
                <c:pt idx="67">
                  <c:v>-123.7581722340208</c:v>
                </c:pt>
                <c:pt idx="68">
                  <c:v>-150.5485459853638</c:v>
                </c:pt>
                <c:pt idx="69">
                  <c:v>-177.44498209619502</c:v>
                </c:pt>
                <c:pt idx="70">
                  <c:v>-204.44216960288043</c:v>
                </c:pt>
              </c:numCache>
            </c:numRef>
          </c:yVal>
        </c:ser>
        <c:ser>
          <c:idx val="2"/>
          <c:order val="2"/>
          <c:tx>
            <c:v>2200 K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Tablosu'!$E$7:$E$77</c:f>
              <c:numCache>
                <c:formatCode>General</c:formatCode>
                <c:ptCount val="71"/>
                <c:pt idx="0">
                  <c:v>0</c:v>
                </c:pt>
                <c:pt idx="1">
                  <c:v>64.417632333451238</c:v>
                </c:pt>
                <c:pt idx="2">
                  <c:v>128.27535123884513</c:v>
                </c:pt>
                <c:pt idx="3">
                  <c:v>191.02977898707854</c:v>
                </c:pt>
                <c:pt idx="4">
                  <c:v>252.1694845354933</c:v>
                </c:pt>
                <c:pt idx="5">
                  <c:v>311.22828051273609</c:v>
                </c:pt>
                <c:pt idx="6">
                  <c:v>367.79566263942007</c:v>
                </c:pt>
                <c:pt idx="7">
                  <c:v>421.52396041003743</c:v>
                </c:pt>
                <c:pt idx="8">
                  <c:v>472.13209557046184</c:v>
                </c:pt>
                <c:pt idx="9">
                  <c:v>519.40614052302499</c:v>
                </c:pt>
                <c:pt idx="10">
                  <c:v>563.19709769719361</c:v>
                </c:pt>
                <c:pt idx="11">
                  <c:v>603.41646574757635</c:v>
                </c:pt>
                <c:pt idx="12">
                  <c:v>640.03021853803898</c:v>
                </c:pt>
                <c:pt idx="13">
                  <c:v>673.05181039825891</c:v>
                </c:pt>
                <c:pt idx="14">
                  <c:v>702.53475552809982</c:v>
                </c:pt>
                <c:pt idx="15">
                  <c:v>728.56523203872723</c:v>
                </c:pt>
                <c:pt idx="16">
                  <c:v>751.25505123455378</c:v>
                </c:pt>
                <c:pt idx="17">
                  <c:v>770.73522526147894</c:v>
                </c:pt>
                <c:pt idx="18">
                  <c:v>787.15027099189524</c:v>
                </c:pt>
                <c:pt idx="19">
                  <c:v>800.65331011717319</c:v>
                </c:pt>
                <c:pt idx="20">
                  <c:v>811.4019663213445</c:v>
                </c:pt>
                <c:pt idx="21">
                  <c:v>819.55501905706251</c:v>
                </c:pt>
                <c:pt idx="22">
                  <c:v>825.26974734963585</c:v>
                </c:pt>
                <c:pt idx="23">
                  <c:v>828.6998831433034</c:v>
                </c:pt>
                <c:pt idx="24">
                  <c:v>829.99408889032054</c:v>
                </c:pt>
                <c:pt idx="25">
                  <c:v>829.29487560774896</c:v>
                </c:pt>
                <c:pt idx="26">
                  <c:v>826.73788321071981</c:v>
                </c:pt>
                <c:pt idx="27">
                  <c:v>822.45145281121711</c:v>
                </c:pt>
                <c:pt idx="28">
                  <c:v>816.5564295617628</c:v>
                </c:pt>
                <c:pt idx="29">
                  <c:v>809.16614364034933</c:v>
                </c:pt>
                <c:pt idx="30">
                  <c:v>800.38652555226554</c:v>
                </c:pt>
                <c:pt idx="31">
                  <c:v>790.31631974071604</c:v>
                </c:pt>
                <c:pt idx="32">
                  <c:v>779.04736739614998</c:v>
                </c:pt>
                <c:pt idx="33">
                  <c:v>766.66493529360719</c:v>
                </c:pt>
                <c:pt idx="34">
                  <c:v>753.2480725004192</c:v>
                </c:pt>
                <c:pt idx="35">
                  <c:v>738.8699809575661</c:v>
                </c:pt>
                <c:pt idx="36">
                  <c:v>723.59838934186007</c:v>
                </c:pt>
                <c:pt idx="37">
                  <c:v>707.49592236447245</c:v>
                </c:pt>
                <c:pt idx="38">
                  <c:v>690.62045985337375</c:v>
                </c:pt>
                <c:pt idx="39">
                  <c:v>673.02548169495026</c:v>
                </c:pt>
                <c:pt idx="40">
                  <c:v>654.76039605537665</c:v>
                </c:pt>
                <c:pt idx="41">
                  <c:v>635.87084933648271</c:v>
                </c:pt>
                <c:pt idx="42">
                  <c:v>616.39901710451102</c:v>
                </c:pt>
                <c:pt idx="43">
                  <c:v>596.38387581406027</c:v>
                </c:pt>
                <c:pt idx="44">
                  <c:v>575.86145557560633</c:v>
                </c:pt>
                <c:pt idx="45">
                  <c:v>554.86507451764487</c:v>
                </c:pt>
                <c:pt idx="46">
                  <c:v>533.42555550135</c:v>
                </c:pt>
                <c:pt idx="47">
                  <c:v>511.5714260791234</c:v>
                </c:pt>
                <c:pt idx="48">
                  <c:v>489.32910266612492</c:v>
                </c:pt>
                <c:pt idx="49">
                  <c:v>466.72305992995371</c:v>
                </c:pt>
                <c:pt idx="50">
                  <c:v>443.77598640904398</c:v>
                </c:pt>
                <c:pt idx="51">
                  <c:v>420.50892735364278</c:v>
                </c:pt>
                <c:pt idx="52">
                  <c:v>396.94141575108466</c:v>
                </c:pt>
                <c:pt idx="53">
                  <c:v>373.09159245453463</c:v>
                </c:pt>
                <c:pt idx="54">
                  <c:v>348.97631628529348</c:v>
                </c:pt>
                <c:pt idx="55">
                  <c:v>324.61126492608327</c:v>
                </c:pt>
                <c:pt idx="56">
                  <c:v>300.01102736851493</c:v>
                </c:pt>
                <c:pt idx="57">
                  <c:v>275.18918862385698</c:v>
                </c:pt>
                <c:pt idx="58">
                  <c:v>250.15840735327015</c:v>
                </c:pt>
                <c:pt idx="59">
                  <c:v>224.93048702270667</c:v>
                </c:pt>
                <c:pt idx="60">
                  <c:v>199.51644113913633</c:v>
                </c:pt>
                <c:pt idx="61">
                  <c:v>173.92655307897638</c:v>
                </c:pt>
                <c:pt idx="62">
                  <c:v>148.1704309767494</c:v>
                </c:pt>
                <c:pt idx="63">
                  <c:v>122.25705810207992</c:v>
                </c:pt>
                <c:pt idx="64">
                  <c:v>96.194839116171735</c:v>
                </c:pt>
                <c:pt idx="65">
                  <c:v>69.991642564792784</c:v>
                </c:pt>
                <c:pt idx="66">
                  <c:v>43.654839933402833</c:v>
                </c:pt>
                <c:pt idx="67">
                  <c:v>17.19134156126654</c:v>
                </c:pt>
                <c:pt idx="68">
                  <c:v>-9.3923703149722471</c:v>
                </c:pt>
                <c:pt idx="69">
                  <c:v>-36.090211141872992</c:v>
                </c:pt>
                <c:pt idx="70">
                  <c:v>-62.896466029539951</c:v>
                </c:pt>
              </c:numCache>
            </c:numRef>
          </c:yVal>
        </c:ser>
        <c:axId val="125091200"/>
        <c:axId val="133604864"/>
      </c:scatterChart>
      <c:valAx>
        <c:axId val="125091200"/>
        <c:scaling>
          <c:orientation val="minMax"/>
          <c:max val="7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50277469478357384"/>
              <c:y val="0.908646003262642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604864"/>
        <c:crosses val="autoZero"/>
        <c:crossBetween val="midCat"/>
      </c:valAx>
      <c:valAx>
        <c:axId val="133604864"/>
        <c:scaling>
          <c:orientation val="minMax"/>
          <c:max val="10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/</a:t>
                </a: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US" sz="9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[N/(kg/sec)]</a:t>
                </a:r>
              </a:p>
            </c:rich>
          </c:tx>
          <c:layout>
            <c:manualLayout>
              <c:xMode val="edge"/>
              <c:yMode val="edge"/>
              <c:x val="0.21753607103218647"/>
              <c:y val="0.3947797716150081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91200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381798002219752"/>
          <c:y val="0.23817292006525284"/>
          <c:w val="8.324084350721421E-2"/>
          <c:h val="9.9510603588907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Ideal ramjet başarımının Mach sayısı ile değişimi: itkiye özgül yakıt tüketimi</a:t>
            </a:r>
          </a:p>
        </c:rich>
      </c:tx>
      <c:layout>
        <c:manualLayout>
          <c:xMode val="edge"/>
          <c:yMode val="edge"/>
          <c:x val="0.20865704772475027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34850166481685"/>
          <c:y val="9.7879282218597069E-2"/>
          <c:w val="0.45061043285238622"/>
          <c:h val="0.76182707993474719"/>
        </c:manualLayout>
      </c:layout>
      <c:scatterChart>
        <c:scatterStyle val="lineMarker"/>
        <c:ser>
          <c:idx val="0"/>
          <c:order val="0"/>
          <c:tx>
            <c:v>1600 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Tablosu'!$I$8:$I$77</c:f>
              <c:numCache>
                <c:formatCode>General</c:formatCode>
                <c:ptCount val="70"/>
                <c:pt idx="0">
                  <c:v>641.19113307825114</c:v>
                </c:pt>
                <c:pt idx="1">
                  <c:v>321.81279439240126</c:v>
                </c:pt>
                <c:pt idx="2">
                  <c:v>215.89126073278339</c:v>
                </c:pt>
                <c:pt idx="3">
                  <c:v>163.33053708401852</c:v>
                </c:pt>
                <c:pt idx="4">
                  <c:v>132.11044897299806</c:v>
                </c:pt>
                <c:pt idx="5">
                  <c:v>111.55687620019451</c:v>
                </c:pt>
                <c:pt idx="6">
                  <c:v>97.0946559153723</c:v>
                </c:pt>
                <c:pt idx="7">
                  <c:v>86.43581517029115</c:v>
                </c:pt>
                <c:pt idx="8">
                  <c:v>78.308984128124635</c:v>
                </c:pt>
                <c:pt idx="9">
                  <c:v>71.951160477352445</c:v>
                </c:pt>
                <c:pt idx="10">
                  <c:v>66.876690198242315</c:v>
                </c:pt>
                <c:pt idx="11">
                  <c:v>62.761753564684469</c:v>
                </c:pt>
                <c:pt idx="12">
                  <c:v>59.382160276583285</c:v>
                </c:pt>
                <c:pt idx="13">
                  <c:v>56.577798664850008</c:v>
                </c:pt>
                <c:pt idx="14">
                  <c:v>54.231300274520521</c:v>
                </c:pt>
                <c:pt idx="15">
                  <c:v>52.254700725143202</c:v>
                </c:pt>
                <c:pt idx="16">
                  <c:v>50.580804550907104</c:v>
                </c:pt>
                <c:pt idx="17">
                  <c:v>49.157425068227106</c:v>
                </c:pt>
                <c:pt idx="18">
                  <c:v>47.943440454704344</c:v>
                </c:pt>
                <c:pt idx="19">
                  <c:v>46.906030764185843</c:v>
                </c:pt>
                <c:pt idx="20">
                  <c:v>46.018702602227961</c:v>
                </c:pt>
                <c:pt idx="21">
                  <c:v>45.259851170865801</c:v>
                </c:pt>
                <c:pt idx="22">
                  <c:v>44.611696417146113</c:v>
                </c:pt>
                <c:pt idx="23">
                  <c:v>44.059484407072972</c:v>
                </c:pt>
                <c:pt idx="24">
                  <c:v>43.590879853846225</c:v>
                </c:pt>
                <c:pt idx="25">
                  <c:v>43.195498489272154</c:v>
                </c:pt>
                <c:pt idx="26">
                  <c:v>42.86454314308925</c:v>
                </c:pt>
                <c:pt idx="27">
                  <c:v>42.590517695871007</c:v>
                </c:pt>
                <c:pt idx="28">
                  <c:v>42.367000178347404</c:v>
                </c:pt>
                <c:pt idx="29">
                  <c:v>42.188461267941356</c:v>
                </c:pt>
                <c:pt idx="30">
                  <c:v>42.050117968700569</c:v>
                </c:pt>
                <c:pt idx="31">
                  <c:v>41.947814804153175</c:v>
                </c:pt>
                <c:pt idx="32">
                  <c:v>41.877926704259167</c:v>
                </c:pt>
                <c:pt idx="33">
                  <c:v>41.837279130736668</c:v>
                </c:pt>
                <c:pt idx="34">
                  <c:v>41.82308199893626</c:v>
                </c:pt>
                <c:pt idx="35">
                  <c:v>41.832874715904225</c:v>
                </c:pt>
                <c:pt idx="36">
                  <c:v>41.864480231343158</c:v>
                </c:pt>
                <c:pt idx="37">
                  <c:v>41.91596643922167</c:v>
                </c:pt>
                <c:pt idx="38">
                  <c:v>41.985613607542945</c:v>
                </c:pt>
                <c:pt idx="39">
                  <c:v>42.071886777479342</c:v>
                </c:pt>
                <c:pt idx="40">
                  <c:v>42.173412279177896</c:v>
                </c:pt>
                <c:pt idx="41">
                  <c:v>42.288957673690327</c:v>
                </c:pt>
                <c:pt idx="42">
                  <c:v>42.417414558850375</c:v>
                </c:pt>
                <c:pt idx="43">
                  <c:v>42.557783779145602</c:v>
                </c:pt>
                <c:pt idx="44">
                  <c:v>42.709162661490147</c:v>
                </c:pt>
                <c:pt idx="45">
                  <c:v>42.870733964704726</c:v>
                </c:pt>
                <c:pt idx="46">
                  <c:v>43.041756283823524</c:v>
                </c:pt>
                <c:pt idx="47">
                  <c:v>43.221555693690263</c:v>
                </c:pt>
                <c:pt idx="48">
                  <c:v>43.409518451695128</c:v>
                </c:pt>
                <c:pt idx="49">
                  <c:v>43.605084608530035</c:v>
                </c:pt>
                <c:pt idx="50">
                  <c:v>43.807742399740214</c:v>
                </c:pt>
                <c:pt idx="51">
                  <c:v>44.017023310612046</c:v>
                </c:pt>
                <c:pt idx="52">
                  <c:v>44.232497723331818</c:v>
                </c:pt>
                <c:pt idx="53">
                  <c:v>44.453771069008013</c:v>
                </c:pt>
                <c:pt idx="54">
                  <c:v>44.680480418561892</c:v>
                </c:pt>
                <c:pt idx="55">
                  <c:v>44.912291456057943</c:v>
                </c:pt>
                <c:pt idx="56">
                  <c:v>45.148895786095842</c:v>
                </c:pt>
                <c:pt idx="57">
                  <c:v>45.390008533673225</c:v>
                </c:pt>
                <c:pt idx="58">
                  <c:v>45.635366200681872</c:v>
                </c:pt>
                <c:pt idx="59">
                  <c:v>45.88472474805895</c:v>
                </c:pt>
                <c:pt idx="60">
                  <c:v>46.137857876785262</c:v>
                </c:pt>
                <c:pt idx="61">
                  <c:v>46.394555484441909</c:v>
                </c:pt>
                <c:pt idx="62">
                  <c:v>46.654622277076022</c:v>
                </c:pt>
                <c:pt idx="63">
                  <c:v>46.917876518717222</c:v>
                </c:pt>
                <c:pt idx="64">
                  <c:v>47.184148903116153</c:v>
                </c:pt>
                <c:pt idx="65">
                  <c:v>47.45328153420084</c:v>
                </c:pt>
                <c:pt idx="66">
                  <c:v>47.725127003402505</c:v>
                </c:pt>
                <c:pt idx="67">
                  <c:v>47.999547553439839</c:v>
                </c:pt>
                <c:pt idx="68">
                  <c:v>48.276414319394128</c:v>
                </c:pt>
                <c:pt idx="69">
                  <c:v>48.555606638989104</c:v>
                </c:pt>
              </c:numCache>
            </c:numRef>
          </c:yVal>
        </c:ser>
        <c:ser>
          <c:idx val="1"/>
          <c:order val="1"/>
          <c:tx>
            <c:v>1900 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Tablosu'!$J$8:$J$77</c:f>
              <c:numCache>
                <c:formatCode>General</c:formatCode>
                <c:ptCount val="70"/>
                <c:pt idx="0">
                  <c:v>683.23387368571491</c:v>
                </c:pt>
                <c:pt idx="1">
                  <c:v>342.89700899270275</c:v>
                </c:pt>
                <c:pt idx="2">
                  <c:v>230.01695466006808</c:v>
                </c:pt>
                <c:pt idx="3">
                  <c:v>173.99740739319742</c:v>
                </c:pt>
                <c:pt idx="4">
                  <c:v>140.71804353934439</c:v>
                </c:pt>
                <c:pt idx="5">
                  <c:v>118.80462778925865</c:v>
                </c:pt>
                <c:pt idx="6">
                  <c:v>103.38189951690109</c:v>
                </c:pt>
                <c:pt idx="7">
                  <c:v>92.011801756820986</c:v>
                </c:pt>
                <c:pt idx="8">
                  <c:v>83.339560100082878</c:v>
                </c:pt>
                <c:pt idx="9">
                  <c:v>76.552113304713188</c:v>
                </c:pt>
                <c:pt idx="10">
                  <c:v>71.131942058963247</c:v>
                </c:pt>
                <c:pt idx="11">
                  <c:v>66.733978588414274</c:v>
                </c:pt>
                <c:pt idx="12">
                  <c:v>63.119321740569141</c:v>
                </c:pt>
                <c:pt idx="13">
                  <c:v>60.11735427130558</c:v>
                </c:pt>
                <c:pt idx="14">
                  <c:v>57.603007833640817</c:v>
                </c:pt>
                <c:pt idx="15">
                  <c:v>55.482548687523099</c:v>
                </c:pt>
                <c:pt idx="16">
                  <c:v>53.684375911462496</c:v>
                </c:pt>
                <c:pt idx="17">
                  <c:v>52.152883216384211</c:v>
                </c:pt>
                <c:pt idx="18">
                  <c:v>50.844256107007915</c:v>
                </c:pt>
                <c:pt idx="19">
                  <c:v>49.723527453598166</c:v>
                </c:pt>
                <c:pt idx="20">
                  <c:v>48.762472406801983</c:v>
                </c:pt>
                <c:pt idx="21">
                  <c:v>47.938075949425681</c:v>
                </c:pt>
                <c:pt idx="22">
                  <c:v>47.231399111251534</c:v>
                </c:pt>
                <c:pt idx="23">
                  <c:v>46.626727826528196</c:v>
                </c:pt>
                <c:pt idx="24">
                  <c:v>46.110925503408858</c:v>
                </c:pt>
                <c:pt idx="25">
                  <c:v>45.67293462708178</c:v>
                </c:pt>
                <c:pt idx="26">
                  <c:v>45.303388889409696</c:v>
                </c:pt>
                <c:pt idx="27">
                  <c:v>44.994308314404066</c:v>
                </c:pt>
                <c:pt idx="28">
                  <c:v>44.738857422241018</c:v>
                </c:pt>
                <c:pt idx="29">
                  <c:v>44.531151779085988</c:v>
                </c:pt>
                <c:pt idx="30">
                  <c:v>44.366102047398165</c:v>
                </c:pt>
                <c:pt idx="31">
                  <c:v>44.239287361704278</c:v>
                </c:pt>
                <c:pt idx="32">
                  <c:v>44.146851828082099</c:v>
                </c:pt>
                <c:pt idx="33">
                  <c:v>44.085419398261067</c:v>
                </c:pt>
                <c:pt idx="34">
                  <c:v>44.052023449790106</c:v>
                </c:pt>
                <c:pt idx="35">
                  <c:v>44.044048215268305</c:v>
                </c:pt>
                <c:pt idx="36">
                  <c:v>44.059179818675723</c:v>
                </c:pt>
                <c:pt idx="37">
                  <c:v>44.095365146918851</c:v>
                </c:pt>
                <c:pt idx="38">
                  <c:v>44.150777146846508</c:v>
                </c:pt>
                <c:pt idx="39">
                  <c:v>44.223785419065941</c:v>
                </c:pt>
                <c:pt idx="40">
                  <c:v>44.312931199578479</c:v>
                </c:pt>
                <c:pt idx="41">
                  <c:v>44.416905993098709</c:v>
                </c:pt>
                <c:pt idx="42">
                  <c:v>44.534533258763112</c:v>
                </c:pt>
                <c:pt idx="43">
                  <c:v>44.664752657907883</c:v>
                </c:pt>
                <c:pt idx="44">
                  <c:v>44.806606460861545</c:v>
                </c:pt>
                <c:pt idx="45">
                  <c:v>44.959227779951881</c:v>
                </c:pt>
                <c:pt idx="46">
                  <c:v>45.121830352763467</c:v>
                </c:pt>
                <c:pt idx="47">
                  <c:v>45.293699645888999</c:v>
                </c:pt>
                <c:pt idx="48">
                  <c:v>45.474185087146509</c:v>
                </c:pt>
                <c:pt idx="49">
                  <c:v>45.662693265179705</c:v>
                </c:pt>
                <c:pt idx="50">
                  <c:v>45.858681960839107</c:v>
                </c:pt>
                <c:pt idx="51">
                  <c:v>46.061654895807976</c:v>
                </c:pt>
                <c:pt idx="52">
                  <c:v>46.271157101419305</c:v>
                </c:pt>
                <c:pt idx="53">
                  <c:v>46.486770825165443</c:v>
                </c:pt>
                <c:pt idx="54">
                  <c:v>46.708111904572945</c:v>
                </c:pt>
                <c:pt idx="55">
                  <c:v>46.934826548309154</c:v>
                </c:pt>
                <c:pt idx="56">
                  <c:v>47.166588472973416</c:v>
                </c:pt>
                <c:pt idx="57">
                  <c:v>47.403096351256771</c:v>
                </c:pt>
                <c:pt idx="58">
                  <c:v>47.644071533285448</c:v>
                </c:pt>
                <c:pt idx="59">
                  <c:v>47.889256008154788</c:v>
                </c:pt>
                <c:pt idx="60">
                  <c:v>48.138410577084635</c:v>
                </c:pt>
                <c:pt idx="61">
                  <c:v>48.391313213398774</c:v>
                </c:pt>
                <c:pt idx="62">
                  <c:v>48.647757587751734</c:v>
                </c:pt>
                <c:pt idx="63">
                  <c:v>48.907551739815531</c:v>
                </c:pt>
                <c:pt idx="64">
                  <c:v>49.170516879965355</c:v>
                </c:pt>
                <c:pt idx="65">
                  <c:v>49.436486306615592</c:v>
                </c:pt>
                <c:pt idx="66">
                  <c:v>49.705304426572624</c:v>
                </c:pt>
                <c:pt idx="67">
                  <c:v>49.976825867326383</c:v>
                </c:pt>
                <c:pt idx="68">
                  <c:v>50.250914671521734</c:v>
                </c:pt>
                <c:pt idx="69">
                  <c:v>50.527443565000844</c:v>
                </c:pt>
              </c:numCache>
            </c:numRef>
          </c:yVal>
        </c:ser>
        <c:ser>
          <c:idx val="2"/>
          <c:order val="2"/>
          <c:tx>
            <c:v>2200 K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Tablosu'!$K$8:$K$77</c:f>
              <c:numCache>
                <c:formatCode>General</c:formatCode>
                <c:ptCount val="70"/>
                <c:pt idx="0">
                  <c:v>722.06897132207371</c:v>
                </c:pt>
                <c:pt idx="1">
                  <c:v>362.37260741368914</c:v>
                </c:pt>
                <c:pt idx="2">
                  <c:v>243.06493143135486</c:v>
                </c:pt>
                <c:pt idx="3">
                  <c:v>183.85045084245826</c:v>
                </c:pt>
                <c:pt idx="4">
                  <c:v>148.66892330047276</c:v>
                </c:pt>
                <c:pt idx="5">
                  <c:v>125.49941353677517</c:v>
                </c:pt>
                <c:pt idx="6">
                  <c:v>109.18945905277012</c:v>
                </c:pt>
                <c:pt idx="7">
                  <c:v>97.162369497604047</c:v>
                </c:pt>
                <c:pt idx="8">
                  <c:v>87.986329226342889</c:v>
                </c:pt>
                <c:pt idx="9">
                  <c:v>80.802037303224253</c:v>
                </c:pt>
                <c:pt idx="10">
                  <c:v>75.062540280932097</c:v>
                </c:pt>
                <c:pt idx="11">
                  <c:v>70.403143452579897</c:v>
                </c:pt>
                <c:pt idx="12">
                  <c:v>66.571357174980449</c:v>
                </c:pt>
                <c:pt idx="13">
                  <c:v>63.386860149845305</c:v>
                </c:pt>
                <c:pt idx="14">
                  <c:v>60.717471599983391</c:v>
                </c:pt>
                <c:pt idx="15">
                  <c:v>58.464128597946235</c:v>
                </c:pt>
                <c:pt idx="16">
                  <c:v>56.551160879975654</c:v>
                </c:pt>
                <c:pt idx="17">
                  <c:v>54.919803449663569</c:v>
                </c:pt>
                <c:pt idx="18">
                  <c:v>53.523754575818202</c:v>
                </c:pt>
                <c:pt idx="19">
                  <c:v>52.326063764088403</c:v>
                </c:pt>
                <c:pt idx="20">
                  <c:v>51.296906811237783</c:v>
                </c:pt>
                <c:pt idx="21">
                  <c:v>50.411966073254185</c:v>
                </c:pt>
                <c:pt idx="22">
                  <c:v>49.651232082029722</c:v>
                </c:pt>
                <c:pt idx="23">
                  <c:v>48.998103893128963</c:v>
                </c:pt>
                <c:pt idx="24">
                  <c:v>48.438704745075938</c:v>
                </c:pt>
                <c:pt idx="25">
                  <c:v>47.961355241664677</c:v>
                </c:pt>
                <c:pt idx="26">
                  <c:v>47.556163359149174</c:v>
                </c:pt>
                <c:pt idx="27">
                  <c:v>47.214702180724075</c:v>
                </c:pt>
                <c:pt idx="28">
                  <c:v>46.929754264721375</c:v>
                </c:pt>
                <c:pt idx="29">
                  <c:v>46.695107159195565</c:v>
                </c:pt>
                <c:pt idx="30">
                  <c:v>46.50538855729107</c:v>
                </c:pt>
                <c:pt idx="31">
                  <c:v>46.355932452337022</c:v>
                </c:pt>
                <c:pt idx="32">
                  <c:v>46.24266973719358</c:v>
                </c:pt>
                <c:pt idx="33">
                  <c:v>46.162038227768136</c:v>
                </c:pt>
                <c:pt idx="34">
                  <c:v>46.110908232726189</c:v>
                </c:pt>
                <c:pt idx="35">
                  <c:v>46.08652064922493</c:v>
                </c:pt>
                <c:pt idx="36">
                  <c:v>46.086435214614525</c:v>
                </c:pt>
                <c:pt idx="37">
                  <c:v>46.108487040950401</c:v>
                </c:pt>
                <c:pt idx="38">
                  <c:v>46.150749941974183</c:v>
                </c:pt>
                <c:pt idx="39">
                  <c:v>46.211505359348024</c:v>
                </c:pt>
                <c:pt idx="40">
                  <c:v>46.289215927169295</c:v>
                </c:pt>
                <c:pt idx="41">
                  <c:v>46.382502896519391</c:v>
                </c:pt>
                <c:pt idx="42">
                  <c:v>46.49012678646659</c:v>
                </c:pt>
                <c:pt idx="43">
                  <c:v>46.61097074315272</c:v>
                </c:pt>
                <c:pt idx="44">
                  <c:v>46.744026180852501</c:v>
                </c:pt>
                <c:pt idx="45">
                  <c:v>46.888380353170589</c:v>
                </c:pt>
                <c:pt idx="46">
                  <c:v>47.043205562632672</c:v>
                </c:pt>
                <c:pt idx="47">
                  <c:v>47.207749765779205</c:v>
                </c:pt>
                <c:pt idx="48">
                  <c:v>47.381328370761352</c:v>
                </c:pt>
                <c:pt idx="49">
                  <c:v>47.563317057155388</c:v>
                </c:pt>
                <c:pt idx="50">
                  <c:v>47.753145474652115</c:v>
                </c:pt>
                <c:pt idx="51">
                  <c:v>47.95029169955086</c:v>
                </c:pt>
                <c:pt idx="52">
                  <c:v>48.154277346469421</c:v>
                </c:pt>
                <c:pt idx="53">
                  <c:v>48.364663248074031</c:v>
                </c:pt>
                <c:pt idx="54">
                  <c:v>48.581045628493996</c:v>
                </c:pt>
                <c:pt idx="55">
                  <c:v>48.80305270687191</c:v>
                </c:pt>
                <c:pt idx="56">
                  <c:v>49.030341676568057</c:v>
                </c:pt>
                <c:pt idx="57">
                  <c:v>49.262596013192031</c:v>
                </c:pt>
                <c:pt idx="58">
                  <c:v>49.499523071106587</c:v>
                </c:pt>
                <c:pt idx="59">
                  <c:v>49.740851933543617</c:v>
                </c:pt>
                <c:pt idx="60">
                  <c:v>49.986331486146732</c:v>
                </c:pt>
                <c:pt idx="61">
                  <c:v>50.235728687739837</c:v>
                </c:pt>
                <c:pt idx="62">
                  <c:v>50.488827015533424</c:v>
                </c:pt>
                <c:pt idx="63">
                  <c:v>50.745425064902136</c:v>
                </c:pt>
                <c:pt idx="64">
                  <c:v>51.005335286379498</c:v>
                </c:pt>
                <c:pt idx="65">
                  <c:v>51.268382844681632</c:v>
                </c:pt>
                <c:pt idx="66">
                  <c:v>51.534404586433581</c:v>
                </c:pt>
                <c:pt idx="67">
                  <c:v>51.803248104900796</c:v>
                </c:pt>
                <c:pt idx="68">
                  <c:v>52.074770891406018</c:v>
                </c:pt>
                <c:pt idx="69">
                  <c:v>52.348839564362748</c:v>
                </c:pt>
              </c:numCache>
            </c:numRef>
          </c:yVal>
        </c:ser>
        <c:axId val="133804416"/>
        <c:axId val="133806336"/>
      </c:scatterChart>
      <c:valAx>
        <c:axId val="133804416"/>
        <c:scaling>
          <c:orientation val="minMax"/>
          <c:max val="7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4983351831298557"/>
              <c:y val="0.908646003262642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06336"/>
        <c:crosses val="autoZero"/>
        <c:crossBetween val="midCat"/>
      </c:valAx>
      <c:valAx>
        <c:axId val="133806336"/>
        <c:scaling>
          <c:orientation val="minMax"/>
          <c:max val="100"/>
          <c:min val="4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S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  <a:r>
                  <a:rPr lang="en-US" sz="9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[mg/N.sec]</a:t>
                </a:r>
              </a:p>
            </c:rich>
          </c:tx>
          <c:layout>
            <c:manualLayout>
              <c:xMode val="edge"/>
              <c:yMode val="edge"/>
              <c:x val="0.21864594894561598"/>
              <c:y val="0.419249592169657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80441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379578246392894"/>
          <c:y val="0.57911908646003263"/>
          <c:w val="8.324084350721421E-2"/>
          <c:h val="9.9510603588907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Ideal ramjet başarımının Mach sayısı ile değişimi: yakıt/hava oranı</a:t>
            </a:r>
          </a:p>
        </c:rich>
      </c:tx>
      <c:layout>
        <c:manualLayout>
          <c:xMode val="edge"/>
          <c:yMode val="edge"/>
          <c:x val="0.24528301886792453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967813540510545"/>
          <c:y val="9.7879282218597069E-2"/>
          <c:w val="0.44728079911209767"/>
          <c:h val="0.76182707993474719"/>
        </c:manualLayout>
      </c:layout>
      <c:scatterChart>
        <c:scatterStyle val="lineMarker"/>
        <c:ser>
          <c:idx val="0"/>
          <c:order val="0"/>
          <c:tx>
            <c:v>1600 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Tablosu'!$F$7:$F$77</c:f>
              <c:numCache>
                <c:formatCode>General</c:formatCode>
                <c:ptCount val="71"/>
                <c:pt idx="0">
                  <c:v>3.2449373831775701E-2</c:v>
                </c:pt>
                <c:pt idx="1">
                  <c:v>3.2439207158878505E-2</c:v>
                </c:pt>
                <c:pt idx="2">
                  <c:v>3.240870714018692E-2</c:v>
                </c:pt>
                <c:pt idx="3">
                  <c:v>3.2357873775700936E-2</c:v>
                </c:pt>
                <c:pt idx="4">
                  <c:v>3.2286707065420563E-2</c:v>
                </c:pt>
                <c:pt idx="5">
                  <c:v>3.2195207009345798E-2</c:v>
                </c:pt>
                <c:pt idx="6">
                  <c:v>3.2083373607476637E-2</c:v>
                </c:pt>
                <c:pt idx="7">
                  <c:v>3.1951206859813085E-2</c:v>
                </c:pt>
                <c:pt idx="8">
                  <c:v>3.1798706766355142E-2</c:v>
                </c:pt>
                <c:pt idx="9">
                  <c:v>3.1625873327102809E-2</c:v>
                </c:pt>
                <c:pt idx="10">
                  <c:v>3.1432706542056078E-2</c:v>
                </c:pt>
                <c:pt idx="11">
                  <c:v>3.1219206411214957E-2</c:v>
                </c:pt>
                <c:pt idx="12">
                  <c:v>3.0985372934579439E-2</c:v>
                </c:pt>
                <c:pt idx="13">
                  <c:v>3.0731206112149533E-2</c:v>
                </c:pt>
                <c:pt idx="14">
                  <c:v>3.0456705943925237E-2</c:v>
                </c:pt>
                <c:pt idx="15">
                  <c:v>3.0161872429906544E-2</c:v>
                </c:pt>
                <c:pt idx="16">
                  <c:v>2.9846705570093456E-2</c:v>
                </c:pt>
                <c:pt idx="17">
                  <c:v>2.9511205364485985E-2</c:v>
                </c:pt>
                <c:pt idx="18">
                  <c:v>2.9155371813084117E-2</c:v>
                </c:pt>
                <c:pt idx="19">
                  <c:v>2.8779204915887854E-2</c:v>
                </c:pt>
                <c:pt idx="20">
                  <c:v>2.8382704672897198E-2</c:v>
                </c:pt>
                <c:pt idx="21">
                  <c:v>2.7965871084112155E-2</c:v>
                </c:pt>
                <c:pt idx="22">
                  <c:v>2.7528704149532714E-2</c:v>
                </c:pt>
                <c:pt idx="23">
                  <c:v>2.7071203869158882E-2</c:v>
                </c:pt>
                <c:pt idx="24">
                  <c:v>2.659337024299066E-2</c:v>
                </c:pt>
                <c:pt idx="25">
                  <c:v>2.6095203271028041E-2</c:v>
                </c:pt>
                <c:pt idx="26">
                  <c:v>2.5576702953271028E-2</c:v>
                </c:pt>
                <c:pt idx="27">
                  <c:v>2.5037869289719628E-2</c:v>
                </c:pt>
                <c:pt idx="28">
                  <c:v>2.4478702280373837E-2</c:v>
                </c:pt>
                <c:pt idx="29">
                  <c:v>2.3899201925233649E-2</c:v>
                </c:pt>
                <c:pt idx="30">
                  <c:v>2.329936822429907E-2</c:v>
                </c:pt>
                <c:pt idx="31">
                  <c:v>2.2679201177570097E-2</c:v>
                </c:pt>
                <c:pt idx="32">
                  <c:v>2.203870078504673E-2</c:v>
                </c:pt>
                <c:pt idx="33">
                  <c:v>2.137786704672898E-2</c:v>
                </c:pt>
                <c:pt idx="34">
                  <c:v>2.0696699962616829E-2</c:v>
                </c:pt>
                <c:pt idx="35">
                  <c:v>1.9995199532710287E-2</c:v>
                </c:pt>
                <c:pt idx="36">
                  <c:v>1.9273365757009352E-2</c:v>
                </c:pt>
                <c:pt idx="37">
                  <c:v>1.8531198635514022E-2</c:v>
                </c:pt>
                <c:pt idx="38">
                  <c:v>1.7768698168224305E-2</c:v>
                </c:pt>
                <c:pt idx="39">
                  <c:v>1.6985864355140191E-2</c:v>
                </c:pt>
                <c:pt idx="40">
                  <c:v>1.6182697196261687E-2</c:v>
                </c:pt>
                <c:pt idx="41">
                  <c:v>1.5359196691588795E-2</c:v>
                </c:pt>
                <c:pt idx="42">
                  <c:v>1.4515362841121499E-2</c:v>
                </c:pt>
                <c:pt idx="43">
                  <c:v>1.3651195644859823E-2</c:v>
                </c:pt>
                <c:pt idx="44">
                  <c:v>1.2766695102803741E-2</c:v>
                </c:pt>
                <c:pt idx="45">
                  <c:v>1.1861861214953279E-2</c:v>
                </c:pt>
                <c:pt idx="46">
                  <c:v>1.0936693981308421E-2</c:v>
                </c:pt>
                <c:pt idx="47">
                  <c:v>9.9911934018691653E-3</c:v>
                </c:pt>
                <c:pt idx="48">
                  <c:v>9.0253594766355229E-3</c:v>
                </c:pt>
                <c:pt idx="49">
                  <c:v>8.0391922056074813E-3</c:v>
                </c:pt>
                <c:pt idx="50">
                  <c:v>7.0326915887850535E-3</c:v>
                </c:pt>
                <c:pt idx="51">
                  <c:v>6.005857626168236E-3</c:v>
                </c:pt>
                <c:pt idx="52">
                  <c:v>4.9586903177570143E-3</c:v>
                </c:pt>
                <c:pt idx="53">
                  <c:v>3.8911896635514119E-3</c:v>
                </c:pt>
                <c:pt idx="54">
                  <c:v>2.8033556635514052E-3</c:v>
                </c:pt>
                <c:pt idx="55">
                  <c:v>1.6951883177570217E-3</c:v>
                </c:pt>
                <c:pt idx="56">
                  <c:v>5.6668762616823908E-4</c:v>
                </c:pt>
                <c:pt idx="57">
                  <c:v>-5.8214641121494281E-4</c:v>
                </c:pt>
                <c:pt idx="58">
                  <c:v>-1.7513137943925105E-3</c:v>
                </c:pt>
                <c:pt idx="59">
                  <c:v>-2.9408145233644776E-3</c:v>
                </c:pt>
                <c:pt idx="60">
                  <c:v>-4.1506485981308346E-3</c:v>
                </c:pt>
                <c:pt idx="61">
                  <c:v>-5.3808160186915779E-3</c:v>
                </c:pt>
                <c:pt idx="62">
                  <c:v>-6.6313167850467203E-3</c:v>
                </c:pt>
                <c:pt idx="63">
                  <c:v>-7.9021508971962532E-3</c:v>
                </c:pt>
                <c:pt idx="64">
                  <c:v>-9.1933183551401766E-3</c:v>
                </c:pt>
                <c:pt idx="65">
                  <c:v>-1.0504819158878499E-2</c:v>
                </c:pt>
                <c:pt idx="66">
                  <c:v>-1.1836653308411193E-2</c:v>
                </c:pt>
                <c:pt idx="67">
                  <c:v>-1.3188820803738305E-2</c:v>
                </c:pt>
                <c:pt idx="68">
                  <c:v>-1.4561321644859798E-2</c:v>
                </c:pt>
                <c:pt idx="69">
                  <c:v>-1.5954155831775691E-2</c:v>
                </c:pt>
                <c:pt idx="70">
                  <c:v>-1.7367323364485963E-2</c:v>
                </c:pt>
              </c:numCache>
            </c:numRef>
          </c:yVal>
        </c:ser>
        <c:ser>
          <c:idx val="1"/>
          <c:order val="1"/>
          <c:tx>
            <c:v>1900 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Tablosu'!$G$7:$G$77</c:f>
              <c:numCache>
                <c:formatCode>General</c:formatCode>
                <c:ptCount val="71"/>
                <c:pt idx="0">
                  <c:v>3.9486757009345799E-2</c:v>
                </c:pt>
                <c:pt idx="1">
                  <c:v>3.9476590336448604E-2</c:v>
                </c:pt>
                <c:pt idx="2">
                  <c:v>3.9446090317757011E-2</c:v>
                </c:pt>
                <c:pt idx="3">
                  <c:v>3.9395256953271028E-2</c:v>
                </c:pt>
                <c:pt idx="4">
                  <c:v>3.9324090242990654E-2</c:v>
                </c:pt>
                <c:pt idx="5">
                  <c:v>3.923259018691589E-2</c:v>
                </c:pt>
                <c:pt idx="6">
                  <c:v>3.9120756785046729E-2</c:v>
                </c:pt>
                <c:pt idx="7">
                  <c:v>3.8988590037383176E-2</c:v>
                </c:pt>
                <c:pt idx="8">
                  <c:v>3.8836089943925234E-2</c:v>
                </c:pt>
                <c:pt idx="9">
                  <c:v>3.8663256504672901E-2</c:v>
                </c:pt>
                <c:pt idx="10">
                  <c:v>3.847008971962617E-2</c:v>
                </c:pt>
                <c:pt idx="11">
                  <c:v>3.8256589588785049E-2</c:v>
                </c:pt>
                <c:pt idx="12">
                  <c:v>3.8022756112149531E-2</c:v>
                </c:pt>
                <c:pt idx="13">
                  <c:v>3.7768589289719628E-2</c:v>
                </c:pt>
                <c:pt idx="14">
                  <c:v>3.7494089121495329E-2</c:v>
                </c:pt>
                <c:pt idx="15">
                  <c:v>3.7199255607476639E-2</c:v>
                </c:pt>
                <c:pt idx="16">
                  <c:v>3.6884088747663551E-2</c:v>
                </c:pt>
                <c:pt idx="17">
                  <c:v>3.654858854205608E-2</c:v>
                </c:pt>
                <c:pt idx="18">
                  <c:v>3.6192754990654212E-2</c:v>
                </c:pt>
                <c:pt idx="19">
                  <c:v>3.5816588093457946E-2</c:v>
                </c:pt>
                <c:pt idx="20">
                  <c:v>3.542008785046729E-2</c:v>
                </c:pt>
                <c:pt idx="21">
                  <c:v>3.5003254261682243E-2</c:v>
                </c:pt>
                <c:pt idx="22">
                  <c:v>3.4566087327102805E-2</c:v>
                </c:pt>
                <c:pt idx="23">
                  <c:v>3.4108587046728978E-2</c:v>
                </c:pt>
                <c:pt idx="24">
                  <c:v>3.3630753420560752E-2</c:v>
                </c:pt>
                <c:pt idx="25">
                  <c:v>3.3132586448598129E-2</c:v>
                </c:pt>
                <c:pt idx="26">
                  <c:v>3.2614086130841123E-2</c:v>
                </c:pt>
                <c:pt idx="27">
                  <c:v>3.2075252467289719E-2</c:v>
                </c:pt>
                <c:pt idx="28">
                  <c:v>3.1516085457943932E-2</c:v>
                </c:pt>
                <c:pt idx="29">
                  <c:v>3.0936585102803744E-2</c:v>
                </c:pt>
                <c:pt idx="30">
                  <c:v>3.0336751401869162E-2</c:v>
                </c:pt>
                <c:pt idx="31">
                  <c:v>2.9716584355140189E-2</c:v>
                </c:pt>
                <c:pt idx="32">
                  <c:v>2.9076083962616822E-2</c:v>
                </c:pt>
                <c:pt idx="33">
                  <c:v>2.8415250224299072E-2</c:v>
                </c:pt>
                <c:pt idx="34">
                  <c:v>2.7734083140186921E-2</c:v>
                </c:pt>
                <c:pt idx="35">
                  <c:v>2.7032582710280379E-2</c:v>
                </c:pt>
                <c:pt idx="36">
                  <c:v>2.6310748934579443E-2</c:v>
                </c:pt>
                <c:pt idx="37">
                  <c:v>2.5568581813084117E-2</c:v>
                </c:pt>
                <c:pt idx="38">
                  <c:v>2.4806081345794401E-2</c:v>
                </c:pt>
                <c:pt idx="39">
                  <c:v>2.4023247532710283E-2</c:v>
                </c:pt>
                <c:pt idx="40">
                  <c:v>2.3220080373831782E-2</c:v>
                </c:pt>
                <c:pt idx="41">
                  <c:v>2.2396579869158887E-2</c:v>
                </c:pt>
                <c:pt idx="42">
                  <c:v>2.1552746018691591E-2</c:v>
                </c:pt>
                <c:pt idx="43">
                  <c:v>2.0688578822429915E-2</c:v>
                </c:pt>
                <c:pt idx="44">
                  <c:v>1.9804078280373835E-2</c:v>
                </c:pt>
                <c:pt idx="45">
                  <c:v>1.8899244392523371E-2</c:v>
                </c:pt>
                <c:pt idx="46">
                  <c:v>1.7974077158878516E-2</c:v>
                </c:pt>
                <c:pt idx="47">
                  <c:v>1.7028576579439257E-2</c:v>
                </c:pt>
                <c:pt idx="48">
                  <c:v>1.6062742654205615E-2</c:v>
                </c:pt>
                <c:pt idx="49">
                  <c:v>1.5076575383177573E-2</c:v>
                </c:pt>
                <c:pt idx="50">
                  <c:v>1.4070074766355146E-2</c:v>
                </c:pt>
                <c:pt idx="51">
                  <c:v>1.3043240803738329E-2</c:v>
                </c:pt>
                <c:pt idx="52">
                  <c:v>1.1996073495327107E-2</c:v>
                </c:pt>
                <c:pt idx="53">
                  <c:v>1.0928572841121505E-2</c:v>
                </c:pt>
                <c:pt idx="54">
                  <c:v>9.840738841121497E-3</c:v>
                </c:pt>
                <c:pt idx="55">
                  <c:v>8.7325714953271141E-3</c:v>
                </c:pt>
                <c:pt idx="56">
                  <c:v>7.6040708037383321E-3</c:v>
                </c:pt>
                <c:pt idx="57">
                  <c:v>6.45523676635515E-3</c:v>
                </c:pt>
                <c:pt idx="58">
                  <c:v>5.2860693831775826E-3</c:v>
                </c:pt>
                <c:pt idx="59">
                  <c:v>4.0965686542056151E-3</c:v>
                </c:pt>
                <c:pt idx="60">
                  <c:v>2.8867345794392576E-3</c:v>
                </c:pt>
                <c:pt idx="61">
                  <c:v>1.6565671588785146E-3</c:v>
                </c:pt>
                <c:pt idx="62">
                  <c:v>4.0606639252337227E-4</c:v>
                </c:pt>
                <c:pt idx="63">
                  <c:v>-8.6476771962616043E-4</c:v>
                </c:pt>
                <c:pt idx="64">
                  <c:v>-2.1559351775700835E-3</c:v>
                </c:pt>
                <c:pt idx="65">
                  <c:v>-3.4674359813084057E-3</c:v>
                </c:pt>
                <c:pt idx="66">
                  <c:v>-4.7992701308411006E-3</c:v>
                </c:pt>
                <c:pt idx="67">
                  <c:v>-6.151437626168212E-3</c:v>
                </c:pt>
                <c:pt idx="68">
                  <c:v>-7.5239384672897052E-3</c:v>
                </c:pt>
                <c:pt idx="69">
                  <c:v>-8.9167726542055976E-3</c:v>
                </c:pt>
                <c:pt idx="70">
                  <c:v>-1.0329940186915871E-2</c:v>
                </c:pt>
              </c:numCache>
            </c:numRef>
          </c:yVal>
        </c:ser>
        <c:ser>
          <c:idx val="2"/>
          <c:order val="2"/>
          <c:tx>
            <c:v>2200 K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Tablosu'!$H$7:$H$77</c:f>
              <c:numCache>
                <c:formatCode>General</c:formatCode>
                <c:ptCount val="71"/>
                <c:pt idx="0">
                  <c:v>4.6524140186915891E-2</c:v>
                </c:pt>
                <c:pt idx="1">
                  <c:v>4.6513973514018689E-2</c:v>
                </c:pt>
                <c:pt idx="2">
                  <c:v>4.648347349532711E-2</c:v>
                </c:pt>
                <c:pt idx="3">
                  <c:v>4.643264013084112E-2</c:v>
                </c:pt>
                <c:pt idx="4">
                  <c:v>4.6361473420560746E-2</c:v>
                </c:pt>
                <c:pt idx="5">
                  <c:v>4.6269973364485975E-2</c:v>
                </c:pt>
                <c:pt idx="6">
                  <c:v>4.6158139962616827E-2</c:v>
                </c:pt>
                <c:pt idx="7">
                  <c:v>4.6025973214953275E-2</c:v>
                </c:pt>
                <c:pt idx="8">
                  <c:v>4.5873473121495326E-2</c:v>
                </c:pt>
                <c:pt idx="9">
                  <c:v>4.5700639682242999E-2</c:v>
                </c:pt>
                <c:pt idx="10">
                  <c:v>4.5507472897196269E-2</c:v>
                </c:pt>
                <c:pt idx="11">
                  <c:v>4.5293972766355134E-2</c:v>
                </c:pt>
                <c:pt idx="12">
                  <c:v>4.5060139289719622E-2</c:v>
                </c:pt>
                <c:pt idx="13">
                  <c:v>4.4805972467289713E-2</c:v>
                </c:pt>
                <c:pt idx="14">
                  <c:v>4.4531472299065421E-2</c:v>
                </c:pt>
                <c:pt idx="15">
                  <c:v>4.4236638785046731E-2</c:v>
                </c:pt>
                <c:pt idx="16">
                  <c:v>4.3921471925233643E-2</c:v>
                </c:pt>
                <c:pt idx="17">
                  <c:v>4.3585971719626172E-2</c:v>
                </c:pt>
                <c:pt idx="18">
                  <c:v>4.3230138168224304E-2</c:v>
                </c:pt>
                <c:pt idx="19">
                  <c:v>4.2853971271028038E-2</c:v>
                </c:pt>
                <c:pt idx="20">
                  <c:v>4.2457471028037382E-2</c:v>
                </c:pt>
                <c:pt idx="21">
                  <c:v>4.2040637439252342E-2</c:v>
                </c:pt>
                <c:pt idx="22">
                  <c:v>4.1603470504672897E-2</c:v>
                </c:pt>
                <c:pt idx="23">
                  <c:v>4.1145970224299069E-2</c:v>
                </c:pt>
                <c:pt idx="24">
                  <c:v>4.0668136598130844E-2</c:v>
                </c:pt>
                <c:pt idx="25">
                  <c:v>4.0169969626168228E-2</c:v>
                </c:pt>
                <c:pt idx="26">
                  <c:v>3.9651469308411215E-2</c:v>
                </c:pt>
                <c:pt idx="27">
                  <c:v>3.9112635644859811E-2</c:v>
                </c:pt>
                <c:pt idx="28">
                  <c:v>3.8553468635514024E-2</c:v>
                </c:pt>
                <c:pt idx="29">
                  <c:v>3.7973968280373832E-2</c:v>
                </c:pt>
                <c:pt idx="30">
                  <c:v>3.7374134579439257E-2</c:v>
                </c:pt>
                <c:pt idx="31">
                  <c:v>3.6753967532710284E-2</c:v>
                </c:pt>
                <c:pt idx="32">
                  <c:v>3.6113467140186914E-2</c:v>
                </c:pt>
                <c:pt idx="33">
                  <c:v>3.5452633401869167E-2</c:v>
                </c:pt>
                <c:pt idx="34">
                  <c:v>3.4771466317757016E-2</c:v>
                </c:pt>
                <c:pt idx="35">
                  <c:v>3.4069965887850474E-2</c:v>
                </c:pt>
                <c:pt idx="36">
                  <c:v>3.3348132112149535E-2</c:v>
                </c:pt>
                <c:pt idx="37">
                  <c:v>3.2605964990654206E-2</c:v>
                </c:pt>
                <c:pt idx="38">
                  <c:v>3.1843464523364493E-2</c:v>
                </c:pt>
                <c:pt idx="39">
                  <c:v>3.1060630710280375E-2</c:v>
                </c:pt>
                <c:pt idx="40">
                  <c:v>3.0257463551401874E-2</c:v>
                </c:pt>
                <c:pt idx="41">
                  <c:v>2.9433963046728982E-2</c:v>
                </c:pt>
                <c:pt idx="42">
                  <c:v>2.8590129196261686E-2</c:v>
                </c:pt>
                <c:pt idx="43">
                  <c:v>2.7725962000000007E-2</c:v>
                </c:pt>
                <c:pt idx="44">
                  <c:v>2.6841461457943926E-2</c:v>
                </c:pt>
                <c:pt idx="45">
                  <c:v>2.5936627570093466E-2</c:v>
                </c:pt>
                <c:pt idx="46">
                  <c:v>2.5011460336448608E-2</c:v>
                </c:pt>
                <c:pt idx="47">
                  <c:v>2.4065959757009349E-2</c:v>
                </c:pt>
                <c:pt idx="48">
                  <c:v>2.3100125831775706E-2</c:v>
                </c:pt>
                <c:pt idx="49">
                  <c:v>2.2113958560747667E-2</c:v>
                </c:pt>
                <c:pt idx="50">
                  <c:v>2.110745794392524E-2</c:v>
                </c:pt>
                <c:pt idx="51">
                  <c:v>2.0080623981308422E-2</c:v>
                </c:pt>
                <c:pt idx="52">
                  <c:v>1.90334566728972E-2</c:v>
                </c:pt>
                <c:pt idx="53">
                  <c:v>1.7965956018691599E-2</c:v>
                </c:pt>
                <c:pt idx="54">
                  <c:v>1.6878122018691592E-2</c:v>
                </c:pt>
                <c:pt idx="55">
                  <c:v>1.5769954672897206E-2</c:v>
                </c:pt>
                <c:pt idx="56">
                  <c:v>1.4641453981308424E-2</c:v>
                </c:pt>
                <c:pt idx="57">
                  <c:v>1.3492619943925243E-2</c:v>
                </c:pt>
                <c:pt idx="58">
                  <c:v>1.2323452560747674E-2</c:v>
                </c:pt>
                <c:pt idx="59">
                  <c:v>1.1133951831775709E-2</c:v>
                </c:pt>
                <c:pt idx="60">
                  <c:v>9.9241177570093507E-3</c:v>
                </c:pt>
                <c:pt idx="61">
                  <c:v>8.6939503364486075E-3</c:v>
                </c:pt>
                <c:pt idx="62">
                  <c:v>7.443449570093465E-3</c:v>
                </c:pt>
                <c:pt idx="63">
                  <c:v>6.1726154579439321E-3</c:v>
                </c:pt>
                <c:pt idx="64">
                  <c:v>4.8814480000000096E-3</c:v>
                </c:pt>
                <c:pt idx="65">
                  <c:v>3.569947196261687E-3</c:v>
                </c:pt>
                <c:pt idx="66">
                  <c:v>2.2381130467289925E-3</c:v>
                </c:pt>
                <c:pt idx="67">
                  <c:v>8.8594555140188061E-4</c:v>
                </c:pt>
                <c:pt idx="68">
                  <c:v>-4.8655528971961256E-4</c:v>
                </c:pt>
                <c:pt idx="69">
                  <c:v>-1.8793894766355049E-3</c:v>
                </c:pt>
                <c:pt idx="70">
                  <c:v>-3.2925570093457787E-3</c:v>
                </c:pt>
              </c:numCache>
            </c:numRef>
          </c:yVal>
        </c:ser>
        <c:axId val="122805248"/>
        <c:axId val="125060224"/>
      </c:scatterChart>
      <c:valAx>
        <c:axId val="122805248"/>
        <c:scaling>
          <c:orientation val="minMax"/>
          <c:max val="7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49944506104328523"/>
              <c:y val="0.908646003262642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060224"/>
        <c:crosses val="autoZero"/>
        <c:crossBetween val="midCat"/>
      </c:valAx>
      <c:valAx>
        <c:axId val="125060224"/>
        <c:scaling>
          <c:orientation val="minMax"/>
          <c:max val="0.05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t>f</a:t>
                </a:r>
              </a:p>
            </c:rich>
          </c:tx>
          <c:layout>
            <c:manualLayout>
              <c:xMode val="edge"/>
              <c:yMode val="edge"/>
              <c:x val="0.23751387347391786"/>
              <c:y val="0.4551386623164763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2805248"/>
        <c:crosses val="autoZero"/>
        <c:crossBetween val="midCat"/>
        <c:majorUnit val="0.01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6381798002219752"/>
          <c:y val="0.27243066884176181"/>
          <c:w val="8.324084350721421E-2"/>
          <c:h val="9.9510603588907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Ideal ramjet başarımının Mach sayısı ile değişimi: verimler</a:t>
            </a:r>
          </a:p>
        </c:rich>
      </c:tx>
      <c:layout>
        <c:manualLayout>
          <c:xMode val="edge"/>
          <c:yMode val="edge"/>
          <c:x val="0.27413984461709212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301886792452829"/>
          <c:y val="9.7879282218597069E-2"/>
          <c:w val="0.45283018867924529"/>
          <c:h val="0.76182707993474719"/>
        </c:manualLayout>
      </c:layout>
      <c:scatterChart>
        <c:scatterStyle val="lineMarker"/>
        <c:ser>
          <c:idx val="0"/>
          <c:order val="0"/>
          <c:tx>
            <c:v>1600 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Tablosu'!$M$7:$M$77</c:f>
              <c:numCache>
                <c:formatCode>General</c:formatCode>
                <c:ptCount val="71"/>
                <c:pt idx="0">
                  <c:v>53.803129775858437</c:v>
                </c:pt>
                <c:pt idx="1">
                  <c:v>53.842428810008613</c:v>
                </c:pt>
                <c:pt idx="2">
                  <c:v>53.959964949520767</c:v>
                </c:pt>
                <c:pt idx="3">
                  <c:v>54.15466700562105</c:v>
                </c:pt>
                <c:pt idx="4">
                  <c:v>54.424787835945629</c:v>
                </c:pt>
                <c:pt idx="5">
                  <c:v>54.767958807427242</c:v>
                </c:pt>
                <c:pt idx="6">
                  <c:v>55.18126080152134</c:v>
                </c:pt>
                <c:pt idx="7">
                  <c:v>55.661307265881824</c:v>
                </c:pt>
                <c:pt idx="8">
                  <c:v>56.204334447815398</c:v>
                </c:pt>
                <c:pt idx="9">
                  <c:v>56.806294039509012</c:v>
                </c:pt>
                <c:pt idx="10">
                  <c:v>57.462943946034159</c:v>
                </c:pt>
                <c:pt idx="11">
                  <c:v>58.169933638991886</c:v>
                </c:pt>
                <c:pt idx="12">
                  <c:v>58.922881453525932</c:v>
                </c:pt>
                <c:pt idx="13">
                  <c:v>59.717442106504812</c:v>
                </c:pt>
                <c:pt idx="14">
                  <c:v>60.549363566119105</c:v>
                </c:pt>
                <c:pt idx="15">
                  <c:v>61.414533126605861</c:v>
                </c:pt>
                <c:pt idx="16">
                  <c:v>62.309013105802649</c:v>
                </c:pt>
                <c:pt idx="17">
                  <c:v>63.229066982833004</c:v>
                </c:pt>
                <c:pt idx="18">
                  <c:v>64.171177041658126</c:v>
                </c:pt>
                <c:pt idx="19">
                  <c:v>65.132054707365924</c:v>
                </c:pt>
                <c:pt idx="20">
                  <c:v>66.108644784100676</c:v>
                </c:pt>
                <c:pt idx="21">
                  <c:v>67.098124754392046</c:v>
                </c:pt>
                <c:pt idx="22">
                  <c:v>68.097900204147678</c:v>
                </c:pt>
                <c:pt idx="23">
                  <c:v>69.105597316060795</c:v>
                </c:pt>
                <c:pt idx="24">
                  <c:v>70.119053242174814</c:v>
                </c:pt>
                <c:pt idx="25">
                  <c:v>71.136305034871981</c:v>
                </c:pt>
                <c:pt idx="26">
                  <c:v>72.155577691847185</c:v>
                </c:pt>
                <c:pt idx="27">
                  <c:v>73.175271758917134</c:v>
                </c:pt>
                <c:pt idx="28">
                  <c:v>74.19395083679548</c:v>
                </c:pt>
                <c:pt idx="29">
                  <c:v>75.210329254675287</c:v>
                </c:pt>
                <c:pt idx="30">
                  <c:v>76.223260104029194</c:v>
                </c:pt>
                <c:pt idx="31">
                  <c:v>77.231723769292245</c:v>
                </c:pt>
                <c:pt idx="32">
                  <c:v>78.234817046568409</c:v>
                </c:pt>
                <c:pt idx="33">
                  <c:v>79.231742905633013</c:v>
                </c:pt>
                <c:pt idx="34">
                  <c:v>80.221800922771664</c:v>
                </c:pt>
                <c:pt idx="35">
                  <c:v>81.204378390988509</c:v>
                </c:pt>
                <c:pt idx="36">
                  <c:v>82.178942098584159</c:v>
                </c:pt>
                <c:pt idx="37">
                  <c:v>83.145030755955204</c:v>
                </c:pt>
                <c:pt idx="38">
                  <c:v>84.102248042788602</c:v>
                </c:pt>
                <c:pt idx="39">
                  <c:v>85.050256242845563</c:v>
                </c:pt>
                <c:pt idx="40">
                  <c:v>85.988770430625422</c:v>
                </c:pt>
                <c:pt idx="41">
                  <c:v>86.917553172862497</c:v>
                </c:pt>
                <c:pt idx="42">
                  <c:v>87.836409707631262</c:v>
                </c:pt>
                <c:pt idx="43">
                  <c:v>88.745183564496571</c:v>
                </c:pt>
                <c:pt idx="44">
                  <c:v>89.643752590396488</c:v>
                </c:pt>
                <c:pt idx="45">
                  <c:v>90.532025347588146</c:v>
                </c:pt>
                <c:pt idx="46">
                  <c:v>91.409937851878993</c:v>
                </c:pt>
                <c:pt idx="47">
                  <c:v>92.277450621388951</c:v>
                </c:pt>
                <c:pt idx="48">
                  <c:v>93.134546008165643</c:v>
                </c:pt>
                <c:pt idx="49">
                  <c:v>93.981225787043002</c:v>
                </c:pt>
                <c:pt idx="50">
                  <c:v>94.817508978148339</c:v>
                </c:pt>
                <c:pt idx="51">
                  <c:v>95.643429881399626</c:v>
                </c:pt>
                <c:pt idx="52">
                  <c:v>96.459036303170194</c:v>
                </c:pt>
                <c:pt idx="53">
                  <c:v>97.264387957023672</c:v>
                </c:pt>
                <c:pt idx="54">
                  <c:v>98.059555022031574</c:v>
                </c:pt>
                <c:pt idx="55">
                  <c:v>98.844616843677059</c:v>
                </c:pt>
                <c:pt idx="56">
                  <c:v>99.619660763725989</c:v>
                </c:pt>
                <c:pt idx="57">
                  <c:v>100.38478106670961</c:v>
                </c:pt>
                <c:pt idx="58">
                  <c:v>101.14007803182221</c:v>
                </c:pt>
                <c:pt idx="59">
                  <c:v>101.88565708009365</c:v>
                </c:pt>
                <c:pt idx="60">
                  <c:v>102.62162800766028</c:v>
                </c:pt>
                <c:pt idx="61">
                  <c:v>103.34810429683354</c:v>
                </c:pt>
                <c:pt idx="62">
                  <c:v>104.06520249746096</c:v>
                </c:pt>
                <c:pt idx="63">
                  <c:v>104.77304167179449</c:v>
                </c:pt>
                <c:pt idx="64">
                  <c:v>105.47174289673491</c:v>
                </c:pt>
                <c:pt idx="65">
                  <c:v>106.16142881791166</c:v>
                </c:pt>
                <c:pt idx="66">
                  <c:v>106.84222325059085</c:v>
                </c:pt>
                <c:pt idx="67">
                  <c:v>107.51425082288853</c:v>
                </c:pt>
                <c:pt idx="68">
                  <c:v>108.17763665720133</c:v>
                </c:pt>
                <c:pt idx="69">
                  <c:v>108.83250608616073</c:v>
                </c:pt>
                <c:pt idx="70">
                  <c:v>109.47898439977328</c:v>
                </c:pt>
              </c:numCache>
            </c:numRef>
          </c:yVal>
        </c:ser>
        <c:ser>
          <c:idx val="1"/>
          <c:order val="1"/>
          <c:tx>
            <c:v>1900 K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Tablosu'!$N$7:$N$77</c:f>
              <c:numCache>
                <c:formatCode>General</c:formatCode>
                <c:ptCount val="71"/>
                <c:pt idx="0">
                  <c:v>50.49152316809068</c:v>
                </c:pt>
                <c:pt idx="1">
                  <c:v>50.529239351289945</c:v>
                </c:pt>
                <c:pt idx="2">
                  <c:v>50.642048925223612</c:v>
                </c:pt>
                <c:pt idx="3">
                  <c:v>50.828945856126019</c:v>
                </c:pt>
                <c:pt idx="4">
                  <c:v>51.088288964219878</c:v>
                </c:pt>
                <c:pt idx="5">
                  <c:v>51.4178526463159</c:v>
                </c:pt>
                <c:pt idx="6">
                  <c:v>51.814893025257426</c:v>
                </c:pt>
                <c:pt idx="7">
                  <c:v>52.276225355068874</c:v>
                </c:pt>
                <c:pt idx="8">
                  <c:v>52.798308166381105</c:v>
                </c:pt>
                <c:pt idx="9">
                  <c:v>53.37732972162722</c:v>
                </c:pt>
                <c:pt idx="10">
                  <c:v>54.00929279254342</c:v>
                </c:pt>
                <c:pt idx="11">
                  <c:v>54.690094467018312</c:v>
                </c:pt>
                <c:pt idx="12">
                  <c:v>55.415598520141906</c:v>
                </c:pt>
                <c:pt idx="13">
                  <c:v>56.18169873642367</c:v>
                </c:pt>
                <c:pt idx="14">
                  <c:v>56.984372360575172</c:v>
                </c:pt>
                <c:pt idx="15">
                  <c:v>57.819723526023026</c:v>
                </c:pt>
                <c:pt idx="16">
                  <c:v>58.684017034980563</c:v>
                </c:pt>
                <c:pt idx="17">
                  <c:v>59.573703236662325</c:v>
                </c:pt>
                <c:pt idx="18">
                  <c:v>60.485434983089078</c:v>
                </c:pt>
                <c:pt idx="19">
                  <c:v>61.416077756809706</c:v>
                </c:pt>
                <c:pt idx="20">
                  <c:v>62.36271408772042</c:v>
                </c:pt>
                <c:pt idx="21">
                  <c:v>63.322643332761743</c:v>
                </c:pt>
                <c:pt idx="22">
                  <c:v>64.29337780556294</c:v>
                </c:pt>
                <c:pt idx="23">
                  <c:v>65.272636131908172</c:v>
                </c:pt>
                <c:pt idx="24">
                  <c:v>66.258334585610939</c:v>
                </c:pt>
                <c:pt idx="25">
                  <c:v>67.248577038264372</c:v>
                </c:pt>
                <c:pt idx="26">
                  <c:v>68.241644042129053</c:v>
                </c:pt>
                <c:pt idx="27">
                  <c:v>69.235981462097925</c:v>
                </c:pt>
                <c:pt idx="28">
                  <c:v>70.230188982136667</c:v>
                </c:pt>
                <c:pt idx="29">
                  <c:v>71.223008734289294</c:v>
                </c:pt>
                <c:pt idx="30">
                  <c:v>72.213314233774796</c:v>
                </c:pt>
                <c:pt idx="31">
                  <c:v>73.200099750825203</c:v>
                </c:pt>
                <c:pt idx="32">
                  <c:v>74.182470207400485</c:v>
                </c:pt>
                <c:pt idx="33">
                  <c:v>75.159631653330393</c:v>
                </c:pt>
                <c:pt idx="34">
                  <c:v>76.130882350384809</c:v>
                </c:pt>
                <c:pt idx="35">
                  <c:v>77.095604472968731</c:v>
                </c:pt>
                <c:pt idx="36">
                  <c:v>78.053256419419625</c:v>
                </c:pt>
                <c:pt idx="37">
                  <c:v>79.003365717254269</c:v>
                </c:pt>
                <c:pt idx="38">
                  <c:v>79.945522498319704</c:v>
                </c:pt>
                <c:pt idx="39">
                  <c:v>80.879373514939005</c:v>
                </c:pt>
                <c:pt idx="40">
                  <c:v>81.804616665226831</c:v>
                </c:pt>
                <c:pt idx="41">
                  <c:v>82.720995994310726</c:v>
                </c:pt>
                <c:pt idx="42">
                  <c:v>83.628297137852996</c:v>
                </c:pt>
                <c:pt idx="43">
                  <c:v>84.526343174727486</c:v>
                </c:pt>
                <c:pt idx="44">
                  <c:v>85.414990856730142</c:v>
                </c:pt>
                <c:pt idx="45">
                  <c:v>86.294127184608584</c:v>
                </c:pt>
                <c:pt idx="46">
                  <c:v>87.163666301349693</c:v>
                </c:pt>
                <c:pt idx="47">
                  <c:v>88.02354667545373</c:v>
                </c:pt>
                <c:pt idx="48">
                  <c:v>88.873728548775048</c:v>
                </c:pt>
                <c:pt idx="49">
                  <c:v>89.714191625364876</c:v>
                </c:pt>
                <c:pt idx="50">
                  <c:v>90.544932979566795</c:v>
                </c:pt>
                <c:pt idx="51">
                  <c:v>91.365965163367406</c:v>
                </c:pt>
                <c:pt idx="52">
                  <c:v>92.177314494669162</c:v>
                </c:pt>
                <c:pt idx="53">
                  <c:v>92.979019509722661</c:v>
                </c:pt>
                <c:pt idx="54">
                  <c:v>93.771129564422097</c:v>
                </c:pt>
                <c:pt idx="55">
                  <c:v>94.553703570531127</c:v>
                </c:pt>
                <c:pt idx="56">
                  <c:v>95.326808854166018</c:v>
                </c:pt>
                <c:pt idx="57">
                  <c:v>96.090520125022721</c:v>
                </c:pt>
                <c:pt idx="58">
                  <c:v>96.844918545897798</c:v>
                </c:pt>
                <c:pt idx="59">
                  <c:v>97.590090893026229</c:v>
                </c:pt>
                <c:pt idx="60">
                  <c:v>98.326128798646508</c:v>
                </c:pt>
                <c:pt idx="61">
                  <c:v>99.053128068011617</c:v>
                </c:pt>
                <c:pt idx="62">
                  <c:v>99.771188063799514</c:v>
                </c:pt>
                <c:pt idx="63">
                  <c:v>100.48041115154381</c:v>
                </c:pt>
                <c:pt idx="64">
                  <c:v>101.18090220031061</c:v>
                </c:pt>
                <c:pt idx="65">
                  <c:v>101.87276813339538</c:v>
                </c:pt>
                <c:pt idx="66">
                  <c:v>102.55611752431035</c:v>
                </c:pt>
                <c:pt idx="67">
                  <c:v>103.23106023378288</c:v>
                </c:pt>
                <c:pt idx="68">
                  <c:v>103.89770708389037</c:v>
                </c:pt>
                <c:pt idx="69">
                  <c:v>104.55616956582598</c:v>
                </c:pt>
                <c:pt idx="70">
                  <c:v>105.20655957812117</c:v>
                </c:pt>
              </c:numCache>
            </c:numRef>
          </c:yVal>
        </c:ser>
        <c:ser>
          <c:idx val="2"/>
          <c:order val="2"/>
          <c:tx>
            <c:v>2200 K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Tablosu'!$O$7:$O$77</c:f>
              <c:numCache>
                <c:formatCode>General</c:formatCode>
                <c:ptCount val="71"/>
                <c:pt idx="0">
                  <c:v>47.775284865114656</c:v>
                </c:pt>
                <c:pt idx="1">
                  <c:v>47.81162092197922</c:v>
                </c:pt>
                <c:pt idx="2">
                  <c:v>47.920308407575597</c:v>
                </c:pt>
                <c:pt idx="3">
                  <c:v>48.100395501559426</c:v>
                </c:pt>
                <c:pt idx="4">
                  <c:v>48.350329233328651</c:v>
                </c:pt>
                <c:pt idx="5">
                  <c:v>48.668003149255782</c:v>
                </c:pt>
                <c:pt idx="6">
                  <c:v>49.050819492491975</c:v>
                </c:pt>
                <c:pt idx="7">
                  <c:v>49.495761987141186</c:v>
                </c:pt>
                <c:pt idx="8">
                  <c:v>49.999474994487421</c:v>
                </c:pt>
                <c:pt idx="9">
                  <c:v>50.558344886442207</c:v>
                </c:pt>
                <c:pt idx="10">
                  <c:v>51.168579894175934</c:v>
                </c:pt>
                <c:pt idx="11">
                  <c:v>51.82628533843252</c:v>
                </c:pt>
                <c:pt idx="12">
                  <c:v>52.527531921897385</c:v>
                </c:pt>
                <c:pt idx="13">
                  <c:v>53.268415561291938</c:v>
                </c:pt>
                <c:pt idx="14">
                  <c:v>54.045107977115222</c:v>
                </c:pt>
                <c:pt idx="15">
                  <c:v>54.853897888748072</c:v>
                </c:pt>
                <c:pt idx="16">
                  <c:v>55.691223155203595</c:v>
                </c:pt>
                <c:pt idx="17">
                  <c:v>56.55369455249042</c:v>
                </c:pt>
                <c:pt idx="18">
                  <c:v>57.438112098424995</c:v>
                </c:pt>
                <c:pt idx="19">
                  <c:v>58.341474945144213</c:v>
                </c:pt>
                <c:pt idx="20">
                  <c:v>59.260985882714465</c:v>
                </c:pt>
                <c:pt idx="21">
                  <c:v>60.19405145814973</c:v>
                </c:pt>
                <c:pt idx="22">
                  <c:v>61.138278634274258</c:v>
                </c:pt>
                <c:pt idx="23">
                  <c:v>62.091468809803253</c:v>
                </c:pt>
                <c:pt idx="24">
                  <c:v>63.051609909246942</c:v>
                </c:pt>
                <c:pt idx="25">
                  <c:v>64.016867138398965</c:v>
                </c:pt>
                <c:pt idx="26">
                  <c:v>64.985572894594597</c:v>
                </c:pt>
                <c:pt idx="27">
                  <c:v>65.956216224367438</c:v>
                </c:pt>
                <c:pt idx="28">
                  <c:v>66.927432136407901</c:v>
                </c:pt>
                <c:pt idx="29">
                  <c:v>67.897991005287281</c:v>
                </c:pt>
                <c:pt idx="30">
                  <c:v>68.866788240827191</c:v>
                </c:pt>
                <c:pt idx="31">
                  <c:v>69.832834348304345</c:v>
                </c:pt>
                <c:pt idx="32">
                  <c:v>70.795245464656944</c:v>
                </c:pt>
                <c:pt idx="33">
                  <c:v>71.753234424180448</c:v>
                </c:pt>
                <c:pt idx="34">
                  <c:v>72.706102382573576</c:v>
                </c:pt>
                <c:pt idx="35">
                  <c:v>73.653231009415947</c:v>
                </c:pt>
                <c:pt idx="36">
                  <c:v>74.594075245153775</c:v>
                </c:pt>
                <c:pt idx="37">
                  <c:v>75.528156608504588</c:v>
                </c:pt>
                <c:pt idx="38">
                  <c:v>76.455057033074141</c:v>
                </c:pt>
                <c:pt idx="39">
                  <c:v>77.374413207246732</c:v>
                </c:pt>
                <c:pt idx="40">
                  <c:v>78.285911388517832</c:v>
                </c:pt>
                <c:pt idx="41">
                  <c:v>79.189282661946763</c:v>
                </c:pt>
                <c:pt idx="42">
                  <c:v>80.084298611959653</c:v>
                </c:pt>
                <c:pt idx="43">
                  <c:v>80.970767377049526</c:v>
                </c:pt>
                <c:pt idx="44">
                  <c:v>81.848530057781616</c:v>
                </c:pt>
                <c:pt idx="45">
                  <c:v>82.717457449742</c:v>
                </c:pt>
                <c:pt idx="46">
                  <c:v>83.577447074541737</c:v>
                </c:pt>
                <c:pt idx="47">
                  <c:v>84.428420483599936</c:v>
                </c:pt>
                <c:pt idx="48">
                  <c:v>85.270320811107695</c:v>
                </c:pt>
                <c:pt idx="49">
                  <c:v>86.103110554264433</c:v>
                </c:pt>
                <c:pt idx="50">
                  <c:v>86.926769560539256</c:v>
                </c:pt>
                <c:pt idx="51">
                  <c:v>87.741293203314186</c:v>
                </c:pt>
                <c:pt idx="52">
                  <c:v>88.546690728798694</c:v>
                </c:pt>
                <c:pt idx="53">
                  <c:v>89.342983758549423</c:v>
                </c:pt>
                <c:pt idx="54">
                  <c:v>90.130204933284077</c:v>
                </c:pt>
                <c:pt idx="55">
                  <c:v>90.908396684937458</c:v>
                </c:pt>
                <c:pt idx="56">
                  <c:v>91.677610125075432</c:v>
                </c:pt>
                <c:pt idx="57">
                  <c:v>92.437904038855933</c:v>
                </c:pt>
                <c:pt idx="58">
                  <c:v>93.18934397471547</c:v>
                </c:pt>
                <c:pt idx="59">
                  <c:v>93.932001420861866</c:v>
                </c:pt>
                <c:pt idx="60">
                  <c:v>94.665953060481272</c:v>
                </c:pt>
                <c:pt idx="61">
                  <c:v>95.391280098319882</c:v>
                </c:pt>
                <c:pt idx="62">
                  <c:v>96.108067651986417</c:v>
                </c:pt>
                <c:pt idx="63">
                  <c:v>96.81640420194411</c:v>
                </c:pt>
                <c:pt idx="64">
                  <c:v>97.516381094726938</c:v>
                </c:pt>
                <c:pt idx="65">
                  <c:v>98.2080920944274</c:v>
                </c:pt>
                <c:pt idx="66">
                  <c:v>98.891632977968541</c:v>
                </c:pt>
                <c:pt idx="67">
                  <c:v>99.567101170094048</c:v>
                </c:pt>
                <c:pt idx="68">
                  <c:v>100.23459541439171</c:v>
                </c:pt>
                <c:pt idx="69">
                  <c:v>100.8942154770108</c:v>
                </c:pt>
                <c:pt idx="70">
                  <c:v>101.54606188004674</c:v>
                </c:pt>
              </c:numCache>
            </c:numRef>
          </c:yVal>
        </c:ser>
        <c:ser>
          <c:idx val="3"/>
          <c:order val="3"/>
          <c:tx>
            <c:v>Isıl Verim</c:v>
          </c:tx>
          <c:spPr>
            <a:ln w="12700">
              <a:solidFill>
                <a:srgbClr val="000000"/>
              </a:solidFill>
              <a:prstDash val="lgDash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Tablosu'!$L$7:$L$77</c:f>
              <c:numCache>
                <c:formatCode>General</c:formatCode>
                <c:ptCount val="71"/>
                <c:pt idx="0">
                  <c:v>0</c:v>
                </c:pt>
                <c:pt idx="1">
                  <c:v>0.19960079840319889</c:v>
                </c:pt>
                <c:pt idx="2">
                  <c:v>0.79365079365079083</c:v>
                </c:pt>
                <c:pt idx="3">
                  <c:v>1.7681728880157177</c:v>
                </c:pt>
                <c:pt idx="4">
                  <c:v>3.1007751937984551</c:v>
                </c:pt>
                <c:pt idx="5">
                  <c:v>4.7619047619047672</c:v>
                </c:pt>
                <c:pt idx="6">
                  <c:v>6.7164179104477695</c:v>
                </c:pt>
                <c:pt idx="7">
                  <c:v>8.925318761384327</c:v>
                </c:pt>
                <c:pt idx="8">
                  <c:v>11.347517730496449</c:v>
                </c:pt>
                <c:pt idx="9">
                  <c:v>13.941480206540447</c:v>
                </c:pt>
                <c:pt idx="10">
                  <c:v>16.666666666666664</c:v>
                </c:pt>
                <c:pt idx="11">
                  <c:v>19.484702093397743</c:v>
                </c:pt>
                <c:pt idx="12">
                  <c:v>22.360248447204956</c:v>
                </c:pt>
                <c:pt idx="13">
                  <c:v>25.261584454409569</c:v>
                </c:pt>
                <c:pt idx="14">
                  <c:v>28.160919540229877</c:v>
                </c:pt>
                <c:pt idx="15">
                  <c:v>31.034482758620683</c:v>
                </c:pt>
                <c:pt idx="16">
                  <c:v>33.862433862433861</c:v>
                </c:pt>
                <c:pt idx="17">
                  <c:v>36.628643852978449</c:v>
                </c:pt>
                <c:pt idx="18">
                  <c:v>39.320388349514559</c:v>
                </c:pt>
                <c:pt idx="19">
                  <c:v>41.927990708478504</c:v>
                </c:pt>
                <c:pt idx="20">
                  <c:v>44.444444444444443</c:v>
                </c:pt>
                <c:pt idx="21">
                  <c:v>46.865037194473956</c:v>
                </c:pt>
                <c:pt idx="22">
                  <c:v>49.186991869918693</c:v>
                </c:pt>
                <c:pt idx="23">
                  <c:v>51.409135082604472</c:v>
                </c:pt>
                <c:pt idx="24">
                  <c:v>53.531598513011147</c:v>
                </c:pt>
                <c:pt idx="25">
                  <c:v>55.555555555555557</c:v>
                </c:pt>
                <c:pt idx="26">
                  <c:v>57.482993197278908</c:v>
                </c:pt>
                <c:pt idx="27">
                  <c:v>59.316517493897479</c:v>
                </c:pt>
                <c:pt idx="28">
                  <c:v>61.059190031152646</c:v>
                </c:pt>
                <c:pt idx="29">
                  <c:v>62.714392244593583</c:v>
                </c:pt>
                <c:pt idx="30">
                  <c:v>64.285714285714278</c:v>
                </c:pt>
                <c:pt idx="31">
                  <c:v>65.776865160848729</c:v>
                </c:pt>
                <c:pt idx="32">
                  <c:v>67.191601049868765</c:v>
                </c:pt>
                <c:pt idx="33">
                  <c:v>68.533668974197596</c:v>
                </c:pt>
                <c:pt idx="34">
                  <c:v>69.806763285024147</c:v>
                </c:pt>
                <c:pt idx="35">
                  <c:v>71.014492753623188</c:v>
                </c:pt>
                <c:pt idx="36">
                  <c:v>72.16035634743875</c:v>
                </c:pt>
                <c:pt idx="37">
                  <c:v>73.247726056714811</c:v>
                </c:pt>
                <c:pt idx="38">
                  <c:v>74.279835390946488</c:v>
                </c:pt>
                <c:pt idx="39">
                  <c:v>75.25977238990599</c:v>
                </c:pt>
                <c:pt idx="40">
                  <c:v>76.19047619047619</c:v>
                </c:pt>
                <c:pt idx="41">
                  <c:v>77.074736359468119</c:v>
                </c:pt>
                <c:pt idx="42">
                  <c:v>77.915194346289752</c:v>
                </c:pt>
                <c:pt idx="43">
                  <c:v>78.714346530438476</c:v>
                </c:pt>
                <c:pt idx="44">
                  <c:v>79.474548440065689</c:v>
                </c:pt>
                <c:pt idx="45">
                  <c:v>80.198019801980195</c:v>
                </c:pt>
                <c:pt idx="46">
                  <c:v>80.886850152905197</c:v>
                </c:pt>
                <c:pt idx="47">
                  <c:v>81.543004798818757</c:v>
                </c:pt>
                <c:pt idx="48">
                  <c:v>82.168330955777463</c:v>
                </c:pt>
                <c:pt idx="49">
                  <c:v>82.764563943467778</c:v>
                </c:pt>
                <c:pt idx="50">
                  <c:v>83.333333333333329</c:v>
                </c:pt>
                <c:pt idx="51">
                  <c:v>83.876168977749117</c:v>
                </c:pt>
                <c:pt idx="52">
                  <c:v>84.394506866416975</c:v>
                </c:pt>
                <c:pt idx="53">
                  <c:v>84.889694771834385</c:v>
                </c:pt>
                <c:pt idx="54">
                  <c:v>85.362997658079621</c:v>
                </c:pt>
                <c:pt idx="55">
                  <c:v>85.815602836879435</c:v>
                </c:pt>
                <c:pt idx="56">
                  <c:v>86.248624862486238</c:v>
                </c:pt>
                <c:pt idx="57">
                  <c:v>86.663110162710055</c:v>
                </c:pt>
                <c:pt idx="58">
                  <c:v>87.060041407867487</c:v>
                </c:pt>
                <c:pt idx="59">
                  <c:v>87.440341622707862</c:v>
                </c:pt>
                <c:pt idx="60">
                  <c:v>87.804878048780495</c:v>
                </c:pt>
                <c:pt idx="61">
                  <c:v>88.154465766406062</c:v>
                </c:pt>
                <c:pt idx="62">
                  <c:v>88.489871086556178</c:v>
                </c:pt>
                <c:pt idx="63">
                  <c:v>88.811814723651821</c:v>
                </c:pt>
                <c:pt idx="64">
                  <c:v>89.12097476066144</c:v>
                </c:pt>
                <c:pt idx="65">
                  <c:v>89.417989417989418</c:v>
                </c:pt>
                <c:pt idx="66">
                  <c:v>89.703459637561778</c:v>
                </c:pt>
                <c:pt idx="67">
                  <c:v>89.977951493285218</c:v>
                </c:pt>
                <c:pt idx="68">
                  <c:v>90.241998438719747</c:v>
                </c:pt>
                <c:pt idx="69">
                  <c:v>90.496103402394979</c:v>
                </c:pt>
                <c:pt idx="70">
                  <c:v>90.740740740740748</c:v>
                </c:pt>
              </c:numCache>
            </c:numRef>
          </c:yVal>
        </c:ser>
        <c:ser>
          <c:idx val="4"/>
          <c:order val="4"/>
          <c:tx>
            <c:v>1600 K 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Tablosu'!$P$7:$P$77</c:f>
              <c:numCache>
                <c:formatCode>General</c:formatCode>
                <c:ptCount val="71"/>
                <c:pt idx="0">
                  <c:v>0</c:v>
                </c:pt>
                <c:pt idx="1">
                  <c:v>0.10746991778445118</c:v>
                </c:pt>
                <c:pt idx="2">
                  <c:v>0.42825369007556013</c:v>
                </c:pt>
                <c:pt idx="3">
                  <c:v>0.95754813958858476</c:v>
                </c:pt>
                <c:pt idx="4">
                  <c:v>1.6875903204944409</c:v>
                </c:pt>
                <c:pt idx="5">
                  <c:v>2.6079980384489194</c:v>
                </c:pt>
                <c:pt idx="6">
                  <c:v>3.7062040836842738</c:v>
                </c:pt>
                <c:pt idx="7">
                  <c:v>4.9679491002335281</c:v>
                </c:pt>
                <c:pt idx="8">
                  <c:v>6.3777968167733752</c:v>
                </c:pt>
                <c:pt idx="9">
                  <c:v>7.9196382395873153</c:v>
                </c:pt>
                <c:pt idx="10">
                  <c:v>9.5771573243390247</c:v>
                </c:pt>
                <c:pt idx="11">
                  <c:v>11.334238277484731</c:v>
                </c:pt>
                <c:pt idx="12">
                  <c:v>13.17530268526045</c:v>
                </c:pt>
                <c:pt idx="13">
                  <c:v>15.085572071747855</c:v>
                </c:pt>
                <c:pt idx="14">
                  <c:v>17.051257555976065</c:v>
                </c:pt>
                <c:pt idx="15">
                  <c:v>19.059682694463884</c:v>
                </c:pt>
                <c:pt idx="16">
                  <c:v>21.09934835328767</c:v>
                </c:pt>
                <c:pt idx="17">
                  <c:v>23.159949756703085</c:v>
                </c:pt>
                <c:pt idx="18">
                  <c:v>25.232356021234505</c:v>
                </c:pt>
                <c:pt idx="19">
                  <c:v>27.308561845945519</c:v>
                </c:pt>
                <c:pt idx="20">
                  <c:v>29.38161990404474</c:v>
                </c:pt>
                <c:pt idx="21">
                  <c:v>31.445561122940372</c:v>
                </c:pt>
                <c:pt idx="22">
                  <c:v>33.495308636999461</c:v>
                </c:pt>
                <c:pt idx="23">
                  <c:v>35.526589873854384</c:v>
                </c:pt>
                <c:pt idx="24">
                  <c:v>37.535850062725551</c:v>
                </c:pt>
                <c:pt idx="25">
                  <c:v>39.520169463817773</c:v>
                </c:pt>
                <c:pt idx="26">
                  <c:v>41.477185816061812</c:v>
                </c:pt>
                <c:pt idx="27">
                  <c:v>43.405022874085105</c:v>
                </c:pt>
                <c:pt idx="28">
                  <c:v>45.302225433058922</c:v>
                </c:pt>
                <c:pt idx="29">
                  <c:v>47.167700897227377</c:v>
                </c:pt>
                <c:pt idx="30">
                  <c:v>49.000667209733045</c:v>
                </c:pt>
                <c:pt idx="31">
                  <c:v>50.80060680512652</c:v>
                </c:pt>
                <c:pt idx="32">
                  <c:v>52.567226152024972</c:v>
                </c:pt>
                <c:pt idx="33">
                  <c:v>54.300420405433812</c:v>
                </c:pt>
                <c:pt idx="34">
                  <c:v>56.00024267314253</c:v>
                </c:pt>
                <c:pt idx="35">
                  <c:v>57.666877408093285</c:v>
                </c:pt>
                <c:pt idx="36">
                  <c:v>59.30061746089369</c:v>
                </c:pt>
                <c:pt idx="37">
                  <c:v>60.901844357893339</c:v>
                </c:pt>
                <c:pt idx="38">
                  <c:v>62.471011406268893</c:v>
                </c:pt>
                <c:pt idx="39">
                  <c:v>64.008629265397389</c:v>
                </c:pt>
                <c:pt idx="40">
                  <c:v>65.515253661428901</c:v>
                </c:pt>
                <c:pt idx="41">
                  <c:v>66.991474958084297</c:v>
                </c:pt>
                <c:pt idx="42">
                  <c:v>68.437909330504212</c:v>
                </c:pt>
                <c:pt idx="43">
                  <c:v>69.855191320031565</c:v>
                </c:pt>
                <c:pt idx="44">
                  <c:v>71.243967575947295</c:v>
                </c:pt>
                <c:pt idx="45">
                  <c:v>72.604891615392475</c:v>
                </c:pt>
                <c:pt idx="46">
                  <c:v>73.938619455113127</c:v>
                </c:pt>
                <c:pt idx="47">
                  <c:v>75.245805988426795</c:v>
                </c:pt>
                <c:pt idx="48">
                  <c:v>76.527101998150371</c:v>
                </c:pt>
                <c:pt idx="49">
                  <c:v>77.783151711372028</c:v>
                </c:pt>
                <c:pt idx="50">
                  <c:v>79.014590815123611</c:v>
                </c:pt>
                <c:pt idx="51">
                  <c:v>80.222044863437745</c:v>
                </c:pt>
                <c:pt idx="52">
                  <c:v>81.406128016158604</c:v>
                </c:pt>
                <c:pt idx="53">
                  <c:v>82.567442058410236</c:v>
                </c:pt>
                <c:pt idx="54">
                  <c:v>83.706575656980107</c:v>
                </c:pt>
                <c:pt idx="55">
                  <c:v>84.824103816205138</c:v>
                </c:pt>
                <c:pt idx="56">
                  <c:v>85.920587501387416</c:v>
                </c:pt>
                <c:pt idx="57">
                  <c:v>86.996573402437846</c:v>
                </c:pt>
                <c:pt idx="58">
                  <c:v>88.0525938144539</c:v>
                </c:pt>
                <c:pt idx="59">
                  <c:v>89.089166615374523</c:v>
                </c:pt>
                <c:pt idx="60">
                  <c:v>90.106795323799275</c:v>
                </c:pt>
                <c:pt idx="61">
                  <c:v>91.105969222581749</c:v>
                </c:pt>
                <c:pt idx="62">
                  <c:v>92.087163535966852</c:v>
                </c:pt>
                <c:pt idx="63">
                  <c:v>93.050839649888644</c:v>
                </c:pt>
                <c:pt idx="64">
                  <c:v>93.997445366628838</c:v>
                </c:pt>
                <c:pt idx="65">
                  <c:v>94.927415186386611</c:v>
                </c:pt>
                <c:pt idx="66">
                  <c:v>95.841170609467412</c:v>
                </c:pt>
                <c:pt idx="67">
                  <c:v>96.739120453787635</c:v>
                </c:pt>
                <c:pt idx="68">
                  <c:v>97.62166118323556</c:v>
                </c:pt>
                <c:pt idx="69">
                  <c:v>98.489177243149825</c:v>
                </c:pt>
                <c:pt idx="70">
                  <c:v>99.342041399794283</c:v>
                </c:pt>
              </c:numCache>
            </c:numRef>
          </c:yVal>
        </c:ser>
        <c:ser>
          <c:idx val="5"/>
          <c:order val="5"/>
          <c:tx>
            <c:v>1900 K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Tablosu'!$Q$7:$Q$77</c:f>
              <c:numCache>
                <c:formatCode>General</c:formatCode>
                <c:ptCount val="71"/>
                <c:pt idx="0">
                  <c:v>0</c:v>
                </c:pt>
                <c:pt idx="1">
                  <c:v>0.10085676517223809</c:v>
                </c:pt>
                <c:pt idx="2">
                  <c:v>0.40192102321605899</c:v>
                </c:pt>
                <c:pt idx="3">
                  <c:v>0.89874363989220896</c:v>
                </c:pt>
                <c:pt idx="4">
                  <c:v>1.5841329911386037</c:v>
                </c:pt>
                <c:pt idx="5">
                  <c:v>2.4484691736340931</c:v>
                </c:pt>
                <c:pt idx="6">
                  <c:v>3.480104755427742</c:v>
                </c:pt>
                <c:pt idx="7">
                  <c:v>4.665819749359513</c:v>
                </c:pt>
                <c:pt idx="8">
                  <c:v>5.9912973805822505</c:v>
                </c:pt>
                <c:pt idx="9">
                  <c:v>7.4415898579204898</c:v>
                </c:pt>
                <c:pt idx="10">
                  <c:v>9.0015487987572342</c:v>
                </c:pt>
                <c:pt idx="11">
                  <c:v>10.65620198149632</c:v>
                </c:pt>
                <c:pt idx="12">
                  <c:v>12.391065507609362</c:v>
                </c:pt>
                <c:pt idx="13">
                  <c:v>14.19238727422362</c:v>
                </c:pt>
                <c:pt idx="14">
                  <c:v>16.047323250966567</c:v>
                </c:pt>
                <c:pt idx="15">
                  <c:v>17.944052128765762</c:v>
                </c:pt>
                <c:pt idx="16">
                  <c:v>19.871836456289714</c:v>
                </c:pt>
                <c:pt idx="17">
                  <c:v>21.821039588587336</c:v>
                </c:pt>
                <c:pt idx="18">
                  <c:v>23.783107930243759</c:v>
                </c:pt>
                <c:pt idx="19">
                  <c:v>25.750527375387104</c:v>
                </c:pt>
                <c:pt idx="20">
                  <c:v>27.716761816764627</c:v>
                </c:pt>
                <c:pt idx="21">
                  <c:v>29.676180350422875</c:v>
                </c:pt>
                <c:pt idx="22">
                  <c:v>31.623978514118352</c:v>
                </c:pt>
                <c:pt idx="23">
                  <c:v>33.556097681029563</c:v>
                </c:pt>
                <c:pt idx="24">
                  <c:v>35.469145651776856</c:v>
                </c:pt>
                <c:pt idx="25">
                  <c:v>37.360320576813542</c:v>
                </c:pt>
                <c:pt idx="26">
                  <c:v>39.227339602448332</c:v>
                </c:pt>
                <c:pt idx="27">
                  <c:v>41.068373056036933</c:v>
                </c:pt>
                <c:pt idx="28">
                  <c:v>42.881984549840453</c:v>
                </c:pt>
                <c:pt idx="29">
                  <c:v>44.667077066023339</c:v>
                </c:pt>
                <c:pt idx="30">
                  <c:v>46.422844864569505</c:v>
                </c:pt>
                <c:pt idx="31">
                  <c:v>48.148730910707066</c:v>
                </c:pt>
                <c:pt idx="32">
                  <c:v>49.844389430694292</c:v>
                </c:pt>
                <c:pt idx="33">
                  <c:v>51.509653159519686</c:v>
                </c:pt>
                <c:pt idx="34">
                  <c:v>53.144504829133346</c:v>
                </c:pt>
                <c:pt idx="35">
                  <c:v>54.749052451818372</c:v>
                </c:pt>
                <c:pt idx="36">
                  <c:v>56.323507973033308</c:v>
                </c:pt>
                <c:pt idx="37">
                  <c:v>57.868168896158949</c:v>
                </c:pt>
                <c:pt idx="38">
                  <c:v>59.383402514183963</c:v>
                </c:pt>
                <c:pt idx="39">
                  <c:v>60.869632417725008</c:v>
                </c:pt>
                <c:pt idx="40">
                  <c:v>62.32732698302997</c:v>
                </c:pt>
                <c:pt idx="41">
                  <c:v>63.756989576541173</c:v>
                </c:pt>
                <c:pt idx="42">
                  <c:v>65.159150243450824</c:v>
                </c:pt>
                <c:pt idx="43">
                  <c:v>66.534358676062624</c:v>
                </c:pt>
                <c:pt idx="44">
                  <c:v>67.883178283509679</c:v>
                </c:pt>
                <c:pt idx="45">
                  <c:v>69.206181207458371</c:v>
                </c:pt>
                <c:pt idx="46">
                  <c:v>70.503944148951049</c:v>
                </c:pt>
                <c:pt idx="47">
                  <c:v>71.777044889655699</c:v>
                </c:pt>
                <c:pt idx="48">
                  <c:v>73.02605940669676</c:v>
                </c:pt>
                <c:pt idx="49">
                  <c:v>74.251559494140324</c:v>
                </c:pt>
                <c:pt idx="50">
                  <c:v>75.454110816305658</c:v>
                </c:pt>
                <c:pt idx="51">
                  <c:v>76.634271328577427</c:v>
                </c:pt>
                <c:pt idx="52">
                  <c:v>77.792590010482343</c:v>
                </c:pt>
                <c:pt idx="53">
                  <c:v>78.929605863647907</c:v>
                </c:pt>
                <c:pt idx="54">
                  <c:v>80.045847134032442</c:v>
                </c:pt>
                <c:pt idx="55">
                  <c:v>81.141830723647274</c:v>
                </c:pt>
                <c:pt idx="56">
                  <c:v>82.218061762008972</c:v>
                </c:pt>
                <c:pt idx="57">
                  <c:v>83.275033311869521</c:v>
                </c:pt>
                <c:pt idx="58">
                  <c:v>84.313226187474157</c:v>
                </c:pt>
                <c:pt idx="59">
                  <c:v>85.333108866773259</c:v>
                </c:pt>
                <c:pt idx="60">
                  <c:v>86.3351374817384</c:v>
                </c:pt>
                <c:pt idx="61">
                  <c:v>87.319755873269656</c:v>
                </c:pt>
                <c:pt idx="62">
                  <c:v>88.287395699181701</c:v>
                </c:pt>
                <c:pt idx="63">
                  <c:v>89.238476585472668</c:v>
                </c:pt>
                <c:pt idx="64">
                  <c:v>90.173406312548366</c:v>
                </c:pt>
                <c:pt idx="65">
                  <c:v>91.092581029332379</c:v>
                </c:pt>
                <c:pt idx="66">
                  <c:v>91.996385489270153</c:v>
                </c:pt>
                <c:pt idx="67">
                  <c:v>92.885193303157209</c:v>
                </c:pt>
                <c:pt idx="68">
                  <c:v>93.759367204509957</c:v>
                </c:pt>
                <c:pt idx="69">
                  <c:v>94.619259323873308</c:v>
                </c:pt>
                <c:pt idx="70">
                  <c:v>95.465211469035893</c:v>
                </c:pt>
              </c:numCache>
            </c:numRef>
          </c:yVal>
        </c:ser>
        <c:ser>
          <c:idx val="6"/>
          <c:order val="6"/>
          <c:tx>
            <c:v>2200 K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Tablosu'!$R$7:$R$77</c:f>
              <c:numCache>
                <c:formatCode>General</c:formatCode>
                <c:ptCount val="71"/>
                <c:pt idx="0">
                  <c:v>0</c:v>
                </c:pt>
                <c:pt idx="1">
                  <c:v>9.5432377089781403E-2</c:v>
                </c:pt>
                <c:pt idx="2">
                  <c:v>0.38031990799663035</c:v>
                </c:pt>
                <c:pt idx="3">
                  <c:v>0.85049815228690562</c:v>
                </c:pt>
                <c:pt idx="4">
                  <c:v>1.4992350149869376</c:v>
                </c:pt>
                <c:pt idx="5">
                  <c:v>2.3175239594883732</c:v>
                </c:pt>
                <c:pt idx="6">
                  <c:v>3.2944580256151368</c:v>
                </c:pt>
                <c:pt idx="7">
                  <c:v>4.4176545307284441</c:v>
                </c:pt>
                <c:pt idx="8">
                  <c:v>5.6736992901545991</c:v>
                </c:pt>
                <c:pt idx="9">
                  <c:v>7.0485816450977952</c:v>
                </c:pt>
                <c:pt idx="10">
                  <c:v>8.5280966490293206</c:v>
                </c:pt>
                <c:pt idx="11">
                  <c:v>10.098197304267849</c:v>
                </c:pt>
                <c:pt idx="12">
                  <c:v>11.745286640921147</c:v>
                </c:pt>
                <c:pt idx="13">
                  <c:v>13.456445784541611</c:v>
                </c:pt>
                <c:pt idx="14">
                  <c:v>15.219599372865776</c:v>
                </c:pt>
                <c:pt idx="15">
                  <c:v>17.023623482714914</c:v>
                </c:pt>
                <c:pt idx="16">
                  <c:v>18.858403608111267</c:v>
                </c:pt>
                <c:pt idx="17">
                  <c:v>20.71485136333299</c:v>
                </c:pt>
                <c:pt idx="18">
                  <c:v>22.584888737730218</c:v>
                </c:pt>
                <c:pt idx="19">
                  <c:v>24.461408194189382</c:v>
                </c:pt>
                <c:pt idx="20">
                  <c:v>26.338215947873096</c:v>
                </c:pt>
                <c:pt idx="21">
                  <c:v>28.209964604722664</c:v>
                </c:pt>
                <c:pt idx="22">
                  <c:v>30.072080141248716</c:v>
                </c:pt>
                <c:pt idx="23">
                  <c:v>31.920687075204977</c:v>
                </c:pt>
                <c:pt idx="24">
                  <c:v>33.752534672608029</c:v>
                </c:pt>
                <c:pt idx="25">
                  <c:v>35.564926187999426</c:v>
                </c:pt>
                <c:pt idx="26">
                  <c:v>37.355652446212538</c:v>
                </c:pt>
                <c:pt idx="27">
                  <c:v>39.122930535039757</c:v>
                </c:pt>
                <c:pt idx="28">
                  <c:v>40.865347971140025</c:v>
                </c:pt>
                <c:pt idx="29">
                  <c:v>42.58181240525473</c:v>
                </c:pt>
                <c:pt idx="30">
                  <c:v>44.271506726246045</c:v>
                </c:pt>
                <c:pt idx="31">
                  <c:v>45.933849287283003</c:v>
                </c:pt>
                <c:pt idx="32">
                  <c:v>47.568458894887605</c:v>
                </c:pt>
                <c:pt idx="33">
                  <c:v>49.175124158547824</c:v>
                </c:pt>
                <c:pt idx="34">
                  <c:v>50.753776783970437</c:v>
                </c:pt>
                <c:pt idx="35">
                  <c:v>52.30446839799103</c:v>
                </c:pt>
                <c:pt idx="36">
                  <c:v>53.827350510979556</c:v>
                </c:pt>
                <c:pt idx="37">
                  <c:v>55.322657248283988</c:v>
                </c:pt>
                <c:pt idx="38">
                  <c:v>56.79069051222173</c:v>
                </c:pt>
                <c:pt idx="39">
                  <c:v>58.231807267799248</c:v>
                </c:pt>
                <c:pt idx="40">
                  <c:v>59.646408676965969</c:v>
                </c:pt>
                <c:pt idx="41">
                  <c:v>61.034930836649465</c:v>
                </c:pt>
                <c:pt idx="42">
                  <c:v>62.397836904371388</c:v>
                </c:pt>
                <c:pt idx="43">
                  <c:v>63.73561042152599</c:v>
                </c:pt>
                <c:pt idx="44">
                  <c:v>65.048749668253379</c:v>
                </c:pt>
                <c:pt idx="45">
                  <c:v>66.337762905238634</c:v>
                </c:pt>
                <c:pt idx="46">
                  <c:v>67.603164376808223</c:v>
                </c:pt>
                <c:pt idx="47">
                  <c:v>68.845470966508771</c:v>
                </c:pt>
                <c:pt idx="48">
                  <c:v>70.065199411124155</c:v>
                </c:pt>
                <c:pt idx="49">
                  <c:v>71.262863991998941</c:v>
                </c:pt>
                <c:pt idx="50">
                  <c:v>72.438974633782706</c:v>
                </c:pt>
                <c:pt idx="51">
                  <c:v>73.594035350474101</c:v>
                </c:pt>
                <c:pt idx="52">
                  <c:v>74.728542987101022</c:v>
                </c:pt>
                <c:pt idx="53">
                  <c:v>75.842986212682177</c:v>
                </c:pt>
                <c:pt idx="54">
                  <c:v>76.937844726421659</c:v>
                </c:pt>
                <c:pt idx="55">
                  <c:v>78.013588644520794</c:v>
                </c:pt>
                <c:pt idx="56">
                  <c:v>79.070678039669005</c:v>
                </c:pt>
                <c:pt idx="57">
                  <c:v>80.109562609293931</c:v>
                </c:pt>
                <c:pt idx="58">
                  <c:v>81.130681452107353</c:v>
                </c:pt>
                <c:pt idx="59">
                  <c:v>82.134462935448425</c:v>
                </c:pt>
                <c:pt idx="60">
                  <c:v>83.121324638471364</c:v>
                </c:pt>
                <c:pt idx="61">
                  <c:v>84.091673358409921</c:v>
                </c:pt>
                <c:pt idx="62">
                  <c:v>85.045905169022973</c:v>
                </c:pt>
                <c:pt idx="63">
                  <c:v>85.984405521932459</c:v>
                </c:pt>
                <c:pt idx="64">
                  <c:v>86.907549382942022</c:v>
                </c:pt>
                <c:pt idx="65">
                  <c:v>87.815701396604396</c:v>
                </c:pt>
                <c:pt idx="66">
                  <c:v>88.709216073317748</c:v>
                </c:pt>
                <c:pt idx="67">
                  <c:v>89.588437994097433</c:v>
                </c:pt>
                <c:pt idx="68">
                  <c:v>90.453702028912417</c:v>
                </c:pt>
                <c:pt idx="69">
                  <c:v>91.305333565110885</c:v>
                </c:pt>
                <c:pt idx="70">
                  <c:v>92.143648743005372</c:v>
                </c:pt>
              </c:numCache>
            </c:numRef>
          </c:yVal>
        </c:ser>
        <c:axId val="96021888"/>
        <c:axId val="125308928"/>
      </c:scatterChart>
      <c:valAx>
        <c:axId val="96021888"/>
        <c:scaling>
          <c:orientation val="minMax"/>
          <c:max val="7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49611542730299668"/>
              <c:y val="0.908646003262642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5308928"/>
        <c:crosses val="autoZero"/>
        <c:crossBetween val="midCat"/>
      </c:valAx>
      <c:valAx>
        <c:axId val="125308928"/>
        <c:scaling>
          <c:orientation val="minMax"/>
          <c:max val="10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25" b="1" i="1" u="none" strike="noStrike" baseline="0">
                    <a:solidFill>
                      <a:srgbClr val="000000"/>
                    </a:solidFill>
                    <a:latin typeface="Symbol"/>
                    <a:ea typeface="Symbol"/>
                    <a:cs typeface="Symbol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Symbol"/>
                  </a:rPr>
                  <a:t>h</a:t>
                </a:r>
                <a:r>
                  <a:rPr lang="en-US" sz="112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P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, </a:t>
                </a: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Symbol"/>
                  </a:rPr>
                  <a:t>h</a:t>
                </a:r>
                <a:r>
                  <a:rPr lang="en-US" sz="112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, </a:t>
                </a: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Symbol"/>
                  </a:rPr>
                  <a:t>h</a:t>
                </a:r>
                <a:r>
                  <a:rPr lang="en-US" sz="112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O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</a:t>
                </a:r>
              </a:p>
            </c:rich>
          </c:tx>
          <c:layout>
            <c:manualLayout>
              <c:xMode val="edge"/>
              <c:yMode val="edge"/>
              <c:x val="0.15427302996670367"/>
              <c:y val="0.45350734094616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6021888"/>
        <c:crosses val="autoZero"/>
        <c:crossBetween val="midCat"/>
        <c:majorUnit val="2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8712541620421754"/>
          <c:y val="0.44861337683523655"/>
          <c:w val="0.11098779134295228"/>
          <c:h val="0.230016313213703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Ideal ramjette birim alan başına itkinin Mach sayısı ile değişimi</a:t>
            </a:r>
          </a:p>
        </c:rich>
      </c:tx>
      <c:layout>
        <c:manualLayout>
          <c:xMode val="edge"/>
          <c:yMode val="edge"/>
          <c:x val="0.25638179800221977"/>
          <c:y val="1.957585644371941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28634850166481685"/>
          <c:y val="9.7879282218597069E-2"/>
          <c:w val="0.44950055493895674"/>
          <c:h val="0.76182707993474719"/>
        </c:manualLayout>
      </c:layout>
      <c:scatterChart>
        <c:scatterStyle val="lineMarker"/>
        <c:ser>
          <c:idx val="0"/>
          <c:order val="0"/>
          <c:tx>
            <c:v>F/m0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Tablosu'!$D$7:$D$77</c:f>
              <c:numCache>
                <c:formatCode>General</c:formatCode>
                <c:ptCount val="71"/>
                <c:pt idx="0">
                  <c:v>0</c:v>
                </c:pt>
                <c:pt idx="1">
                  <c:v>57.779029783010571</c:v>
                </c:pt>
                <c:pt idx="2">
                  <c:v>115.03772060781222</c:v>
                </c:pt>
                <c:pt idx="3">
                  <c:v>171.27110047818667</c:v>
                </c:pt>
                <c:pt idx="4">
                  <c:v>226.00388610461596</c:v>
                </c:pt>
                <c:pt idx="5">
                  <c:v>278.80284006326849</c:v>
                </c:pt>
                <c:pt idx="6">
                  <c:v>329.28647236234775</c:v>
                </c:pt>
                <c:pt idx="7">
                  <c:v>377.13168571650436</c:v>
                </c:pt>
                <c:pt idx="8">
                  <c:v>422.07726837656725</c:v>
                </c:pt>
                <c:pt idx="9">
                  <c:v>463.92441306675977</c:v>
                </c:pt>
                <c:pt idx="10">
                  <c:v>502.53465330861917</c:v>
                </c:pt>
                <c:pt idx="11">
                  <c:v>537.82574299845624</c:v>
                </c:pt>
                <c:pt idx="12">
                  <c:v>569.7660609546017</c:v>
                </c:pt>
                <c:pt idx="13">
                  <c:v>598.36811055978683</c:v>
                </c:pt>
                <c:pt idx="14">
                  <c:v>623.68162365041928</c:v>
                </c:pt>
                <c:pt idx="15">
                  <c:v>645.78668730128095</c:v>
                </c:pt>
                <c:pt idx="16">
                  <c:v>664.78721003597366</c:v>
                </c:pt>
                <c:pt idx="17">
                  <c:v>680.80494411135282</c:v>
                </c:pt>
                <c:pt idx="18">
                  <c:v>693.97419200179513</c:v>
                </c:pt>
                <c:pt idx="19">
                  <c:v>704.4372528152951</c:v>
                </c:pt>
                <c:pt idx="20">
                  <c:v>712.34060945336591</c:v>
                </c:pt>
                <c:pt idx="21">
                  <c:v>717.83181889685238</c:v>
                </c:pt>
                <c:pt idx="22">
                  <c:v>721.05704374889331</c:v>
                </c:pt>
                <c:pt idx="23">
                  <c:v>722.15915023790978</c:v>
                </c:pt>
                <c:pt idx="24">
                  <c:v>721.27629341011982</c:v>
                </c:pt>
                <c:pt idx="25">
                  <c:v>718.54091165766613</c:v>
                </c:pt>
                <c:pt idx="26">
                  <c:v>714.07905791765324</c:v>
                </c:pt>
                <c:pt idx="27">
                  <c:v>708.01000220069102</c:v>
                </c:pt>
                <c:pt idx="28">
                  <c:v>700.44604836951476</c:v>
                </c:pt>
                <c:pt idx="29">
                  <c:v>691.49251646789367</c:v>
                </c:pt>
                <c:pt idx="30">
                  <c:v>681.24784987296891</c:v>
                </c:pt>
                <c:pt idx="31">
                  <c:v>669.8038138079545</c:v>
                </c:pt>
                <c:pt idx="32">
                  <c:v>657.24575816260824</c:v>
                </c:pt>
                <c:pt idx="33">
                  <c:v>643.65292308848052</c:v>
                </c:pt>
                <c:pt idx="34">
                  <c:v>629.09877049464751</c:v>
                </c:pt>
                <c:pt idx="35">
                  <c:v>613.65132843651884</c:v>
                </c:pt>
                <c:pt idx="36">
                  <c:v>597.37353855358288</c:v>
                </c:pt>
                <c:pt idx="37">
                  <c:v>580.3235992660525</c:v>
                </c:pt>
                <c:pt idx="38">
                  <c:v>562.55529947749437</c:v>
                </c:pt>
                <c:pt idx="39">
                  <c:v>544.11833913610189</c:v>
                </c:pt>
                <c:pt idx="40">
                  <c:v>525.05863425750624</c:v>
                </c:pt>
                <c:pt idx="41">
                  <c:v>505.41860497307681</c:v>
                </c:pt>
                <c:pt idx="42">
                  <c:v>485.23744589594685</c:v>
                </c:pt>
                <c:pt idx="43">
                  <c:v>464.5513786396088</c:v>
                </c:pt>
                <c:pt idx="44">
                  <c:v>443.39388671992407</c:v>
                </c:pt>
                <c:pt idx="45">
                  <c:v>421.79593335263661</c:v>
                </c:pt>
                <c:pt idx="46">
                  <c:v>399.78616285072127</c:v>
                </c:pt>
                <c:pt idx="47">
                  <c:v>377.39108644993939</c:v>
                </c:pt>
                <c:pt idx="48">
                  <c:v>354.63525346319375</c:v>
                </c:pt>
                <c:pt idx="49">
                  <c:v>331.54140869781168</c:v>
                </c:pt>
                <c:pt idx="50">
                  <c:v>308.13063707489079</c:v>
                </c:pt>
                <c:pt idx="51">
                  <c:v>284.42249637433036</c:v>
                </c:pt>
                <c:pt idx="52">
                  <c:v>260.43513899929064</c:v>
                </c:pt>
                <c:pt idx="53">
                  <c:v>236.18542361427754</c:v>
                </c:pt>
                <c:pt idx="54">
                  <c:v>211.68901746546459</c:v>
                </c:pt>
                <c:pt idx="55">
                  <c:v>186.96049014287291</c:v>
                </c:pt>
                <c:pt idx="56">
                  <c:v>162.01339949369157</c:v>
                </c:pt>
                <c:pt idx="57">
                  <c:v>136.8603703457166</c:v>
                </c:pt>
                <c:pt idx="58">
                  <c:v>111.51316665071471</c:v>
                </c:pt>
                <c:pt idx="59">
                  <c:v>85.982757610118199</c:v>
                </c:pt>
                <c:pt idx="60">
                  <c:v>60.279378300378944</c:v>
                </c:pt>
                <c:pt idx="61">
                  <c:v>34.412585272748736</c:v>
                </c:pt>
                <c:pt idx="62">
                  <c:v>8.3913075624271141</c:v>
                </c:pt>
                <c:pt idx="63">
                  <c:v>-17.776106495068685</c:v>
                </c:pt>
                <c:pt idx="64">
                  <c:v>-44.081846276818261</c:v>
                </c:pt>
                <c:pt idx="65">
                  <c:v>-70.518599382900135</c:v>
                </c:pt>
                <c:pt idx="66">
                  <c:v>-97.079515341665001</c:v>
                </c:pt>
                <c:pt idx="67">
                  <c:v>-123.7581722340208</c:v>
                </c:pt>
                <c:pt idx="68">
                  <c:v>-150.5485459853638</c:v>
                </c:pt>
                <c:pt idx="69">
                  <c:v>-177.44498209619502</c:v>
                </c:pt>
                <c:pt idx="70">
                  <c:v>-204.44216960288043</c:v>
                </c:pt>
              </c:numCache>
            </c:numRef>
          </c:yVal>
        </c:ser>
        <c:ser>
          <c:idx val="1"/>
          <c:order val="1"/>
          <c:tx>
            <c:v>m0/A2</c:v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Tablosu'!$S$7:$S$77</c:f>
              <c:numCache>
                <c:formatCode>General</c:formatCode>
                <c:ptCount val="71"/>
                <c:pt idx="0">
                  <c:v>3.9753480690372855E-3</c:v>
                </c:pt>
                <c:pt idx="1">
                  <c:v>3.9992478934311217E-3</c:v>
                </c:pt>
                <c:pt idx="2">
                  <c:v>4.0715217249016472E-3</c:v>
                </c:pt>
                <c:pt idx="3">
                  <c:v>4.1939040873183418E-3</c:v>
                </c:pt>
                <c:pt idx="4">
                  <c:v>4.3693240171384738E-3</c:v>
                </c:pt>
                <c:pt idx="5">
                  <c:v>4.6019623084192877E-3</c:v>
                </c:pt>
                <c:pt idx="6">
                  <c:v>4.8973316558350802E-3</c:v>
                </c:pt>
                <c:pt idx="7">
                  <c:v>5.2623796956991408E-3</c:v>
                </c:pt>
                <c:pt idx="8">
                  <c:v>5.7056149449905991E-3</c:v>
                </c:pt>
                <c:pt idx="9">
                  <c:v>6.2372556383861058E-3</c:v>
                </c:pt>
                <c:pt idx="10">
                  <c:v>6.8694014632964279E-3</c:v>
                </c:pt>
                <c:pt idx="11">
                  <c:v>7.6162281929079076E-3</c:v>
                </c:pt>
                <c:pt idx="12">
                  <c:v>8.4942052172287917E-3</c:v>
                </c:pt>
                <c:pt idx="13">
                  <c:v>9.5223359721404756E-3</c:v>
                </c:pt>
                <c:pt idx="14">
                  <c:v>1.0722421266453541E-2</c:v>
                </c:pt>
                <c:pt idx="15">
                  <c:v>1.2119345506968793E-2</c:v>
                </c:pt>
                <c:pt idx="16">
                  <c:v>1.3741385821543059E-2</c:v>
                </c:pt>
                <c:pt idx="17">
                  <c:v>1.5620544080159922E-2</c:v>
                </c:pt>
                <c:pt idx="18">
                  <c:v>1.779290181400537E-2</c:v>
                </c:pt>
                <c:pt idx="19">
                  <c:v>2.0298998032548199E-2</c:v>
                </c:pt>
                <c:pt idx="20">
                  <c:v>2.3184229938625438E-2</c:v>
                </c:pt>
                <c:pt idx="21">
                  <c:v>2.6499276541532561E-2</c:v>
                </c:pt>
                <c:pt idx="22">
                  <c:v>3.0300545168118601E-2</c:v>
                </c:pt>
                <c:pt idx="23">
                  <c:v>3.4650640871886122E-2</c:v>
                </c:pt>
                <c:pt idx="24">
                  <c:v>3.961885874009613E-2</c:v>
                </c:pt>
                <c:pt idx="25">
                  <c:v>4.5281699098877831E-2</c:v>
                </c:pt>
                <c:pt idx="26">
                  <c:v>5.1723405616343129E-2</c:v>
                </c:pt>
                <c:pt idx="27">
                  <c:v>5.9036526303706351E-2</c:v>
                </c:pt>
                <c:pt idx="28">
                  <c:v>6.732249741440835E-2</c:v>
                </c:pt>
                <c:pt idx="29">
                  <c:v>7.6692250241246068E-2</c:v>
                </c:pt>
                <c:pt idx="30">
                  <c:v>8.7266840811506458E-2</c:v>
                </c:pt>
                <c:pt idx="31">
                  <c:v>9.9178102480105501E-2</c:v>
                </c:pt>
                <c:pt idx="32">
                  <c:v>0.11256932142073217</c:v>
                </c:pt>
                <c:pt idx="33">
                  <c:v>0.12759593501499722</c:v>
                </c:pt>
                <c:pt idx="34">
                  <c:v>0.14442625313958693</c:v>
                </c:pt>
                <c:pt idx="35">
                  <c:v>0.16324220235142109</c:v>
                </c:pt>
                <c:pt idx="36">
                  <c:v>0.18424009297081728</c:v>
                </c:pt>
                <c:pt idx="37">
                  <c:v>0.20763140906265831</c:v>
                </c:pt>
                <c:pt idx="38">
                  <c:v>0.23364362131556576</c:v>
                </c:pt>
                <c:pt idx="39">
                  <c:v>0.26252102281907858</c:v>
                </c:pt>
                <c:pt idx="40">
                  <c:v>0.29452558773883425</c:v>
                </c:pt>
                <c:pt idx="41">
                  <c:v>0.3299378528897588</c:v>
                </c:pt>
                <c:pt idx="42">
                  <c:v>0.36905782220725841</c:v>
                </c:pt>
                <c:pt idx="43">
                  <c:v>0.41220589411641584</c:v>
                </c:pt>
                <c:pt idx="44">
                  <c:v>0.45972381179919569</c:v>
                </c:pt>
                <c:pt idx="45">
                  <c:v>0.51197563635964771</c:v>
                </c:pt>
                <c:pt idx="46">
                  <c:v>0.56934874288712345</c:v>
                </c:pt>
                <c:pt idx="47">
                  <c:v>0.63225483941749039</c:v>
                </c:pt>
                <c:pt idx="48">
                  <c:v>0.70113100879235379</c:v>
                </c:pt>
                <c:pt idx="49">
                  <c:v>0.77644077341628559</c:v>
                </c:pt>
                <c:pt idx="50">
                  <c:v>0.85867518291205325</c:v>
                </c:pt>
                <c:pt idx="51">
                  <c:v>0.94835392467385915</c:v>
                </c:pt>
                <c:pt idx="52">
                  <c:v>1.0460264573185816</c:v>
                </c:pt>
                <c:pt idx="53">
                  <c:v>1.152273167035017</c:v>
                </c:pt>
                <c:pt idx="54">
                  <c:v>1.2677065468311393</c:v>
                </c:pt>
                <c:pt idx="55">
                  <c:v>1.3929723986793447</c:v>
                </c:pt>
                <c:pt idx="56">
                  <c:v>1.5287510585597257</c:v>
                </c:pt>
                <c:pt idx="57">
                  <c:v>1.6757586444013268</c:v>
                </c:pt>
                <c:pt idx="58">
                  <c:v>1.8347483269214182</c:v>
                </c:pt>
                <c:pt idx="59">
                  <c:v>2.0065116233627744</c:v>
                </c:pt>
                <c:pt idx="60">
                  <c:v>2.1918797141289499</c:v>
                </c:pt>
                <c:pt idx="61">
                  <c:v>2.3917247823175645</c:v>
                </c:pt>
                <c:pt idx="62">
                  <c:v>2.6069613761516042</c:v>
                </c:pt>
                <c:pt idx="63">
                  <c:v>2.8385477943086981</c:v>
                </c:pt>
                <c:pt idx="64">
                  <c:v>3.0874874941484349</c:v>
                </c:pt>
                <c:pt idx="65">
                  <c:v>3.35483052283766</c:v>
                </c:pt>
                <c:pt idx="66">
                  <c:v>3.6416749713737779</c:v>
                </c:pt>
                <c:pt idx="67">
                  <c:v>3.9491684515060932</c:v>
                </c:pt>
                <c:pt idx="68">
                  <c:v>4.2785095955550929</c:v>
                </c:pt>
                <c:pt idx="69">
                  <c:v>4.6309495791298021</c:v>
                </c:pt>
                <c:pt idx="70">
                  <c:v>5.0077936667430931</c:v>
                </c:pt>
              </c:numCache>
            </c:numRef>
          </c:yVal>
        </c:ser>
        <c:ser>
          <c:idx val="2"/>
          <c:order val="2"/>
          <c:tx>
            <c:v>F/A2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'Hesaplama Tablosu'!$A$7:$A$77</c:f>
              <c:numCache>
                <c:formatCode>General</c:formatCode>
                <c:ptCount val="71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2.2000000000000002</c:v>
                </c:pt>
                <c:pt idx="23">
                  <c:v>2.2999999999999998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3.1</c:v>
                </c:pt>
                <c:pt idx="32">
                  <c:v>3.2</c:v>
                </c:pt>
                <c:pt idx="33">
                  <c:v>3.3</c:v>
                </c:pt>
                <c:pt idx="34">
                  <c:v>3.4</c:v>
                </c:pt>
                <c:pt idx="35">
                  <c:v>3.5</c:v>
                </c:pt>
                <c:pt idx="36">
                  <c:v>3.6</c:v>
                </c:pt>
                <c:pt idx="37">
                  <c:v>3.7</c:v>
                </c:pt>
                <c:pt idx="38">
                  <c:v>3.8</c:v>
                </c:pt>
                <c:pt idx="39">
                  <c:v>3.9</c:v>
                </c:pt>
                <c:pt idx="40">
                  <c:v>4</c:v>
                </c:pt>
                <c:pt idx="41">
                  <c:v>4.0999999999999996</c:v>
                </c:pt>
                <c:pt idx="42">
                  <c:v>4.2</c:v>
                </c:pt>
                <c:pt idx="43">
                  <c:v>4.3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4.7</c:v>
                </c:pt>
                <c:pt idx="48">
                  <c:v>4.8</c:v>
                </c:pt>
                <c:pt idx="49">
                  <c:v>4.9000000000000004</c:v>
                </c:pt>
                <c:pt idx="50">
                  <c:v>5</c:v>
                </c:pt>
                <c:pt idx="51">
                  <c:v>5.0999999999999996</c:v>
                </c:pt>
                <c:pt idx="52">
                  <c:v>5.2</c:v>
                </c:pt>
                <c:pt idx="53">
                  <c:v>5.3</c:v>
                </c:pt>
                <c:pt idx="54">
                  <c:v>5.4</c:v>
                </c:pt>
                <c:pt idx="55">
                  <c:v>5.5</c:v>
                </c:pt>
                <c:pt idx="56">
                  <c:v>5.6</c:v>
                </c:pt>
                <c:pt idx="57">
                  <c:v>5.7</c:v>
                </c:pt>
                <c:pt idx="58">
                  <c:v>5.8</c:v>
                </c:pt>
                <c:pt idx="59">
                  <c:v>5.9</c:v>
                </c:pt>
                <c:pt idx="60">
                  <c:v>6</c:v>
                </c:pt>
                <c:pt idx="61">
                  <c:v>6.1</c:v>
                </c:pt>
                <c:pt idx="62">
                  <c:v>6.2</c:v>
                </c:pt>
                <c:pt idx="63">
                  <c:v>6.3</c:v>
                </c:pt>
                <c:pt idx="64">
                  <c:v>6.4</c:v>
                </c:pt>
                <c:pt idx="65">
                  <c:v>6.5</c:v>
                </c:pt>
                <c:pt idx="66">
                  <c:v>6.6</c:v>
                </c:pt>
                <c:pt idx="67">
                  <c:v>6.7</c:v>
                </c:pt>
                <c:pt idx="68">
                  <c:v>6.8</c:v>
                </c:pt>
                <c:pt idx="69">
                  <c:v>6.9</c:v>
                </c:pt>
                <c:pt idx="70">
                  <c:v>7</c:v>
                </c:pt>
              </c:numCache>
            </c:numRef>
          </c:xVal>
          <c:yVal>
            <c:numRef>
              <c:f>'Hesaplama Tablosu'!$T$7:$T$77</c:f>
              <c:numCache>
                <c:formatCode>General</c:formatCode>
                <c:ptCount val="71"/>
                <c:pt idx="0">
                  <c:v>0</c:v>
                </c:pt>
                <c:pt idx="1">
                  <c:v>0.23107266314419905</c:v>
                </c:pt>
                <c:pt idx="2">
                  <c:v>0.46837857863787336</c:v>
                </c:pt>
                <c:pt idx="3">
                  <c:v>0.71829456833497751</c:v>
                </c:pt>
                <c:pt idx="4">
                  <c:v>0.98748420752352672</c:v>
                </c:pt>
                <c:pt idx="5">
                  <c:v>1.2830401614514126</c:v>
                </c:pt>
                <c:pt idx="6">
                  <c:v>1.6126250649383889</c:v>
                </c:pt>
                <c:pt idx="7">
                  <c:v>1.9846101255193223</c:v>
                </c:pt>
                <c:pt idx="8">
                  <c:v>2.4082103703901501</c:v>
                </c:pt>
                <c:pt idx="9">
                  <c:v>2.893615161185612</c:v>
                </c:pt>
                <c:pt idx="10">
                  <c:v>3.4521122827953916</c:v>
                </c:pt>
                <c:pt idx="11">
                  <c:v>4.0962035866964852</c:v>
                </c:pt>
                <c:pt idx="12">
                  <c:v>4.8397098475604752</c:v>
                </c:pt>
                <c:pt idx="13">
                  <c:v>5.6978621837651877</c:v>
                </c:pt>
                <c:pt idx="14">
                  <c:v>6.6873771049255293</c:v>
                </c:pt>
                <c:pt idx="15">
                  <c:v>7.8265119872050404</c:v>
                </c:pt>
                <c:pt idx="16">
                  <c:v>9.1350975423314971</c:v>
                </c:pt>
                <c:pt idx="17">
                  <c:v>10.634543639482199</c:v>
                </c:pt>
                <c:pt idx="18">
                  <c:v>12.347814659741651</c:v>
                </c:pt>
                <c:pt idx="19">
                  <c:v>14.299370408951333</c:v>
                </c:pt>
                <c:pt idx="20">
                  <c:v>16.515068484187417</c:v>
                </c:pt>
                <c:pt idx="21">
                  <c:v>19.02202387925901</c:v>
                </c:pt>
                <c:pt idx="22">
                  <c:v>21.848421522903411</c:v>
                </c:pt>
                <c:pt idx="23">
                  <c:v>25.023277367240269</c:v>
                </c:pt>
                <c:pt idx="24">
                  <c:v>28.576143581195666</c:v>
                </c:pt>
                <c:pt idx="25">
                  <c:v>32.536753351915799</c:v>
                </c:pt>
                <c:pt idx="26">
                  <c:v>36.934600754810958</c:v>
                </c:pt>
                <c:pt idx="27">
                  <c:v>41.798451118208284</c:v>
                </c:pt>
                <c:pt idx="28">
                  <c:v>47.1557772802892</c:v>
                </c:pt>
                <c:pt idx="29">
                  <c:v>53.032117112904672</c:v>
                </c:pt>
                <c:pt idx="30">
                  <c:v>59.450347668045431</c:v>
                </c:pt>
                <c:pt idx="31">
                  <c:v>66.429871287410819</c:v>
                </c:pt>
                <c:pt idx="32">
                  <c:v>73.985709003019451</c:v>
                </c:pt>
                <c:pt idx="33">
                  <c:v>82.127496546610757</c:v>
                </c:pt>
                <c:pt idx="34">
                  <c:v>90.858378277262858</c:v>
                </c:pt>
                <c:pt idx="35">
                  <c:v>100.17379432985257</c:v>
                </c:pt>
                <c:pt idx="36">
                  <c:v>110.06015628141822</c:v>
                </c:pt>
                <c:pt idx="37">
                  <c:v>120.49340662792395</c:v>
                </c:pt>
                <c:pt idx="38">
                  <c:v>131.4374573601844</c:v>
                </c:pt>
                <c:pt idx="39">
                  <c:v>142.84250292462775</c:v>
                </c:pt>
                <c:pt idx="40">
                  <c:v>154.64320285204164</c:v>
                </c:pt>
                <c:pt idx="41">
                  <c:v>166.75672933535412</c:v>
                </c:pt>
                <c:pt idx="42">
                  <c:v>179.08067503577053</c:v>
                </c:pt>
                <c:pt idx="43">
                  <c:v>191.49081639515359</c:v>
                </c:pt>
                <c:pt idx="44">
                  <c:v>203.83872773134428</c:v>
                </c:pt>
                <c:pt idx="45">
                  <c:v>215.94924139212767</c:v>
                </c:pt>
                <c:pt idx="46">
                  <c:v>227.61774924272495</c:v>
                </c:pt>
                <c:pt idx="47">
                  <c:v>238.60734076099865</c:v>
                </c:pt>
                <c:pt idx="48">
                  <c:v>248.64577301398111</c:v>
                </c:pt>
                <c:pt idx="49">
                  <c:v>257.42226778885373</c:v>
                </c:pt>
                <c:pt idx="50">
                  <c:v>264.58413115108937</c:v>
                </c:pt>
                <c:pt idx="51">
                  <c:v>269.73319070213267</c:v>
                </c:pt>
                <c:pt idx="52">
                  <c:v>272.42204580870037</c:v>
                </c:pt>
                <c:pt idx="53">
                  <c:v>272.15012607553069</c:v>
                </c:pt>
                <c:pt idx="54">
                  <c:v>268.35955333322084</c:v>
                </c:pt>
                <c:pt idx="55">
                  <c:v>260.43080241258366</c:v>
                </c:pt>
                <c:pt idx="56">
                  <c:v>247.67815597684071</c:v>
                </c:pt>
                <c:pt idx="57">
                  <c:v>229.3449486828016</c:v>
                </c:pt>
                <c:pt idx="58">
                  <c:v>204.59859594210809</c:v>
                </c:pt>
                <c:pt idx="59">
                  <c:v>172.5254025534862</c:v>
                </c:pt>
                <c:pt idx="60">
                  <c:v>132.12514647690543</c:v>
                </c:pt>
                <c:pt idx="61">
                  <c:v>82.305433020449598</c:v>
                </c:pt>
                <c:pt idx="62">
                  <c:v>21.875814710656353</c:v>
                </c:pt>
                <c:pt idx="63">
                  <c:v>-50.458327882973741</c:v>
                </c:pt>
                <c:pt idx="64">
                  <c:v>-136.10214909865013</c:v>
                </c:pt>
                <c:pt idx="65">
                  <c:v>-236.57794963751434</c:v>
                </c:pt>
                <c:pt idx="66">
                  <c:v>-353.53204125283816</c:v>
                </c:pt>
                <c:pt idx="67">
                  <c:v>-488.7418694026523</c:v>
                </c:pt>
                <c:pt idx="68">
                  <c:v>-644.12339859524616</c:v>
                </c:pt>
                <c:pt idx="69">
                  <c:v>-821.73876515706957</c:v>
                </c:pt>
                <c:pt idx="70">
                  <c:v>-1023.804202152522</c:v>
                </c:pt>
              </c:numCache>
            </c:numRef>
          </c:yVal>
        </c:ser>
        <c:axId val="133713920"/>
        <c:axId val="133715840"/>
      </c:scatterChart>
      <c:valAx>
        <c:axId val="133713920"/>
        <c:scaling>
          <c:orientation val="minMax"/>
          <c:max val="7"/>
        </c:scaling>
        <c:axPos val="b"/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M</a:t>
                </a:r>
                <a:r>
                  <a:rPr lang="en-US" sz="1125" b="1" i="0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49722530521642622"/>
              <c:y val="0.9086460032626427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15840"/>
        <c:crosses val="autoZero"/>
        <c:crossBetween val="midCat"/>
      </c:valAx>
      <c:valAx>
        <c:axId val="133715840"/>
        <c:scaling>
          <c:orientation val="minMax"/>
          <c:max val="750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25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F</a:t>
                </a:r>
                <a:r>
                  <a:rPr lang="en-US" sz="1125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/</a:t>
                </a: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A</a:t>
                </a:r>
                <a:r>
                  <a:rPr lang="en-US" sz="112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2</a:t>
                </a:r>
                <a:r>
                  <a:rPr lang="en-US" sz="1125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, F/m</a:t>
                </a:r>
                <a:r>
                  <a:rPr lang="en-US" sz="1125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0</a:t>
                </a:r>
              </a:p>
            </c:rich>
          </c:tx>
          <c:layout>
            <c:manualLayout>
              <c:xMode val="edge"/>
              <c:yMode val="edge"/>
              <c:x val="0.21642619311875694"/>
              <c:y val="0.4127243066884176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713920"/>
        <c:crosses val="autoZero"/>
        <c:crossBetween val="midCat"/>
        <c:majorUnit val="150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154273029966699"/>
          <c:y val="0.18107667210440456"/>
          <c:w val="7.8801331853496109E-2"/>
          <c:h val="9.951060358890701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62"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77"/>
  <sheetViews>
    <sheetView tabSelected="1" workbookViewId="0">
      <selection activeCell="T5" sqref="T5"/>
    </sheetView>
  </sheetViews>
  <sheetFormatPr defaultRowHeight="12.75"/>
  <sheetData>
    <row r="1" spans="1:20" ht="18.75">
      <c r="A1" s="2" t="s">
        <v>0</v>
      </c>
      <c r="B1" s="1">
        <v>216.7</v>
      </c>
      <c r="C1" s="3" t="s">
        <v>1</v>
      </c>
      <c r="D1" s="1">
        <v>1.4</v>
      </c>
      <c r="E1" s="2" t="s">
        <v>2</v>
      </c>
      <c r="F1" s="8">
        <v>1004</v>
      </c>
      <c r="G1" s="2" t="s">
        <v>3</v>
      </c>
      <c r="H1" s="1">
        <v>42800000</v>
      </c>
      <c r="I1" s="2" t="s">
        <v>10</v>
      </c>
      <c r="J1" s="1">
        <v>287</v>
      </c>
      <c r="K1" s="2" t="s">
        <v>11</v>
      </c>
      <c r="L1" s="1">
        <v>1</v>
      </c>
      <c r="M1" s="9" t="s">
        <v>17</v>
      </c>
      <c r="N1" s="1">
        <f>SQRT(D1*L1/J1)/(1.2^3)</f>
        <v>4.0418419894072813E-2</v>
      </c>
      <c r="O1" s="3" t="s">
        <v>18</v>
      </c>
      <c r="P1" s="1">
        <v>1</v>
      </c>
    </row>
    <row r="2" spans="1:20" ht="17.25">
      <c r="E2" s="2" t="s">
        <v>9</v>
      </c>
      <c r="F2">
        <f>SQRT(D1*J1*B1)</f>
        <v>295.07636299778397</v>
      </c>
      <c r="M2" s="9" t="s">
        <v>19</v>
      </c>
      <c r="N2" s="1">
        <f>1/1.33984</f>
        <v>0.74635777406257464</v>
      </c>
      <c r="O2" s="2" t="s">
        <v>22</v>
      </c>
      <c r="P2">
        <f>0.1915*101300</f>
        <v>19398.95</v>
      </c>
      <c r="Q2" s="2"/>
    </row>
    <row r="3" spans="1:20" ht="15.75">
      <c r="A3" s="2"/>
      <c r="B3" s="1"/>
      <c r="C3" s="3"/>
      <c r="D3" s="1"/>
      <c r="E3" s="2"/>
    </row>
    <row r="4" spans="1:20" ht="18.75">
      <c r="B4" s="2" t="s">
        <v>4</v>
      </c>
      <c r="C4" s="7">
        <v>1600</v>
      </c>
      <c r="D4" s="7">
        <v>1900</v>
      </c>
      <c r="E4" s="7">
        <v>2200</v>
      </c>
      <c r="F4" s="7">
        <v>1600</v>
      </c>
      <c r="G4" s="7">
        <v>1900</v>
      </c>
      <c r="H4" s="7">
        <v>2200</v>
      </c>
      <c r="I4" s="7">
        <v>1600</v>
      </c>
      <c r="J4" s="7">
        <v>1900</v>
      </c>
      <c r="K4" s="7">
        <v>2200</v>
      </c>
      <c r="M4" s="7">
        <v>1600</v>
      </c>
      <c r="N4" s="7">
        <v>1900</v>
      </c>
      <c r="O4" s="7">
        <v>2200</v>
      </c>
      <c r="P4" s="7">
        <v>1600</v>
      </c>
      <c r="Q4" s="7">
        <v>1900</v>
      </c>
      <c r="R4" s="7">
        <v>2200</v>
      </c>
    </row>
    <row r="5" spans="1:20" ht="17.25">
      <c r="B5" s="3" t="s">
        <v>8</v>
      </c>
      <c r="C5" s="1">
        <f>C$4/$B$1</f>
        <v>7.3834794646977393</v>
      </c>
      <c r="D5" s="1">
        <f>D$4/$B$1</f>
        <v>8.7678818643285652</v>
      </c>
      <c r="E5" s="1">
        <f>E$4/$B$1</f>
        <v>10.152284263959391</v>
      </c>
    </row>
    <row r="6" spans="1:20" s="5" customFormat="1" ht="18.75">
      <c r="A6" s="4" t="s">
        <v>5</v>
      </c>
      <c r="B6" s="6" t="s">
        <v>7</v>
      </c>
      <c r="C6" s="4" t="s">
        <v>6</v>
      </c>
      <c r="D6" s="4" t="s">
        <v>6</v>
      </c>
      <c r="E6" s="4" t="s">
        <v>6</v>
      </c>
      <c r="F6" s="4" t="s">
        <v>13</v>
      </c>
      <c r="G6" s="4" t="s">
        <v>13</v>
      </c>
      <c r="H6" s="4" t="s">
        <v>13</v>
      </c>
      <c r="I6" s="4" t="s">
        <v>12</v>
      </c>
      <c r="J6" s="4" t="s">
        <v>12</v>
      </c>
      <c r="K6" s="4" t="s">
        <v>12</v>
      </c>
      <c r="L6" s="6" t="s">
        <v>14</v>
      </c>
      <c r="M6" s="6" t="s">
        <v>15</v>
      </c>
      <c r="N6" s="6" t="s">
        <v>15</v>
      </c>
      <c r="O6" s="6" t="s">
        <v>15</v>
      </c>
      <c r="P6" s="6" t="s">
        <v>16</v>
      </c>
      <c r="Q6" s="6" t="s">
        <v>16</v>
      </c>
      <c r="R6" s="6" t="s">
        <v>16</v>
      </c>
      <c r="S6" s="4" t="s">
        <v>20</v>
      </c>
      <c r="T6" s="4" t="s">
        <v>21</v>
      </c>
    </row>
    <row r="7" spans="1:20">
      <c r="A7">
        <v>0</v>
      </c>
      <c r="B7">
        <f>1+($D$1-1)/2*A7*A7</f>
        <v>1</v>
      </c>
      <c r="C7">
        <f>$F$2*$A7/$L$1*(SQRT(C$5/$B7)-1)</f>
        <v>0</v>
      </c>
      <c r="D7">
        <f>$F$2*$A7/$L$1*(SQRT(D$5/$B7)-1)</f>
        <v>0</v>
      </c>
      <c r="E7">
        <f>$F$2*$A7/$L$1*(SQRT(E$5/$B7)-1)</f>
        <v>0</v>
      </c>
      <c r="F7">
        <f>$F$1*$B$1/$H$1*(C$5-$B7)</f>
        <v>3.2449373831775701E-2</v>
      </c>
      <c r="G7">
        <f>$F$1*$B$1/$H$1*(D$5-$B7)</f>
        <v>3.9486757009345799E-2</v>
      </c>
      <c r="H7">
        <f>$F$1*$B$1/$H$1*(E$5-$B7)</f>
        <v>4.6524140186915891E-2</v>
      </c>
      <c r="L7">
        <f>(1-1/B7)*100</f>
        <v>0</v>
      </c>
      <c r="M7">
        <f>2/(SQRT(C$5/$B7)+1)*100</f>
        <v>53.803129775858437</v>
      </c>
      <c r="N7">
        <f>2/(SQRT(D$5/$B7)+1)*100</f>
        <v>50.49152316809068</v>
      </c>
      <c r="O7">
        <f>2/(SQRT(E$5/$B7)+1)*100</f>
        <v>47.775284865114656</v>
      </c>
      <c r="P7">
        <f t="shared" ref="P7:R8" si="0">$L7*M7/100</f>
        <v>0</v>
      </c>
      <c r="Q7">
        <f t="shared" si="0"/>
        <v>0</v>
      </c>
      <c r="R7">
        <f t="shared" si="0"/>
        <v>0</v>
      </c>
      <c r="S7">
        <f>$N$1*$N$2*$P$1*$P$2*B7^3/SQRT($B$1)/10000</f>
        <v>3.9753480690372855E-3</v>
      </c>
      <c r="T7">
        <f>D7*S7</f>
        <v>0</v>
      </c>
    </row>
    <row r="8" spans="1:20">
      <c r="A8">
        <v>0.1</v>
      </c>
      <c r="B8">
        <f t="shared" ref="B8:B71" si="1">1+($D$1-1)/2*A8*A8</f>
        <v>1.002</v>
      </c>
      <c r="C8">
        <f t="shared" ref="C8:E71" si="2">$F$2*$A8/$L$1*(SQRT(C$5/$B8)-1)</f>
        <v>50.592101926212408</v>
      </c>
      <c r="D8">
        <f t="shared" si="2"/>
        <v>57.779029783010571</v>
      </c>
      <c r="E8">
        <f t="shared" si="2"/>
        <v>64.417632333451238</v>
      </c>
      <c r="F8">
        <f t="shared" ref="F8:F71" si="3">$F$1*$B$1/$H$1*(C$5-$B8)</f>
        <v>3.2439207158878505E-2</v>
      </c>
      <c r="G8">
        <f t="shared" ref="G8:G71" si="4">$F$1*$B$1/$H$1*(D$5-$B8)</f>
        <v>3.9476590336448604E-2</v>
      </c>
      <c r="H8">
        <f t="shared" ref="H8:H71" si="5">$F$1*$B$1/$H$1*(E$5-$B8)</f>
        <v>4.6513973514018689E-2</v>
      </c>
      <c r="I8">
        <f>F8/C8*1000000</f>
        <v>641.19113307825114</v>
      </c>
      <c r="J8">
        <f>G8/D8*1000000</f>
        <v>683.23387368571491</v>
      </c>
      <c r="K8">
        <f>H8/E8*1000000</f>
        <v>722.06897132207371</v>
      </c>
      <c r="L8">
        <f t="shared" ref="L8:L71" si="6">(1-1/B8)*100</f>
        <v>0.19960079840319889</v>
      </c>
      <c r="M8">
        <f t="shared" ref="M8:M71" si="7">2/(SQRT(C$5/$B8)+1)*100</f>
        <v>53.842428810008613</v>
      </c>
      <c r="N8">
        <f t="shared" ref="N8:N71" si="8">2/(SQRT(D$5/$B8)+1)*100</f>
        <v>50.529239351289945</v>
      </c>
      <c r="O8">
        <f t="shared" ref="O8:O71" si="9">2/(SQRT(E$5/$B8)+1)*100</f>
        <v>47.81162092197922</v>
      </c>
      <c r="P8">
        <f t="shared" si="0"/>
        <v>0.10746991778445118</v>
      </c>
      <c r="Q8">
        <f t="shared" si="0"/>
        <v>0.10085676517223809</v>
      </c>
      <c r="R8">
        <f t="shared" si="0"/>
        <v>9.5432377089781403E-2</v>
      </c>
      <c r="S8">
        <f t="shared" ref="S8:S71" si="10">$N$1*$N$2*$P$1*$P$2*B8^3/SQRT($B$1)/10000</f>
        <v>3.9992478934311217E-3</v>
      </c>
      <c r="T8">
        <f t="shared" ref="T8:T71" si="11">D8*S8</f>
        <v>0.23107266314419905</v>
      </c>
    </row>
    <row r="9" spans="1:20">
      <c r="A9">
        <v>0.2</v>
      </c>
      <c r="B9">
        <f t="shared" si="1"/>
        <v>1.008</v>
      </c>
      <c r="C9">
        <f t="shared" si="2"/>
        <v>100.70670807658904</v>
      </c>
      <c r="D9">
        <f t="shared" si="2"/>
        <v>115.03772060781222</v>
      </c>
      <c r="E9">
        <f t="shared" si="2"/>
        <v>128.27535123884513</v>
      </c>
      <c r="F9">
        <f t="shared" si="3"/>
        <v>3.240870714018692E-2</v>
      </c>
      <c r="G9">
        <f t="shared" si="4"/>
        <v>3.9446090317757011E-2</v>
      </c>
      <c r="H9">
        <f t="shared" si="5"/>
        <v>4.648347349532711E-2</v>
      </c>
      <c r="I9">
        <f t="shared" ref="I9:I72" si="12">F9/C9*1000000</f>
        <v>321.81279439240126</v>
      </c>
      <c r="J9">
        <f t="shared" ref="J9:J72" si="13">G9/D9*1000000</f>
        <v>342.89700899270275</v>
      </c>
      <c r="K9">
        <f t="shared" ref="K9:K72" si="14">H9/E9*1000000</f>
        <v>362.37260741368914</v>
      </c>
      <c r="L9">
        <f t="shared" si="6"/>
        <v>0.79365079365079083</v>
      </c>
      <c r="M9">
        <f t="shared" si="7"/>
        <v>53.959964949520767</v>
      </c>
      <c r="N9">
        <f t="shared" si="8"/>
        <v>50.642048925223612</v>
      </c>
      <c r="O9">
        <f t="shared" si="9"/>
        <v>47.920308407575597</v>
      </c>
      <c r="P9">
        <f t="shared" ref="P9:P72" si="15">$L9*M9/100</f>
        <v>0.42825369007556013</v>
      </c>
      <c r="Q9">
        <f t="shared" ref="Q9:Q72" si="16">$L9*N9/100</f>
        <v>0.40192102321605899</v>
      </c>
      <c r="R9">
        <f t="shared" ref="R9:R72" si="17">$L9*O9/100</f>
        <v>0.38031990799663035</v>
      </c>
      <c r="S9">
        <f t="shared" si="10"/>
        <v>4.0715217249016472E-3</v>
      </c>
      <c r="T9">
        <f t="shared" si="11"/>
        <v>0.46837857863787336</v>
      </c>
    </row>
    <row r="10" spans="1:20">
      <c r="A10">
        <v>0.3</v>
      </c>
      <c r="B10">
        <f t="shared" si="1"/>
        <v>1.018</v>
      </c>
      <c r="C10">
        <f t="shared" si="2"/>
        <v>149.88042436674394</v>
      </c>
      <c r="D10">
        <f t="shared" si="2"/>
        <v>171.27110047818667</v>
      </c>
      <c r="E10">
        <f t="shared" si="2"/>
        <v>191.02977898707854</v>
      </c>
      <c r="F10">
        <f t="shared" si="3"/>
        <v>3.2357873775700936E-2</v>
      </c>
      <c r="G10">
        <f t="shared" si="4"/>
        <v>3.9395256953271028E-2</v>
      </c>
      <c r="H10">
        <f t="shared" si="5"/>
        <v>4.643264013084112E-2</v>
      </c>
      <c r="I10">
        <f t="shared" si="12"/>
        <v>215.89126073278339</v>
      </c>
      <c r="J10">
        <f t="shared" si="13"/>
        <v>230.01695466006808</v>
      </c>
      <c r="K10">
        <f t="shared" si="14"/>
        <v>243.06493143135486</v>
      </c>
      <c r="L10">
        <f t="shared" si="6"/>
        <v>1.7681728880157177</v>
      </c>
      <c r="M10">
        <f t="shared" si="7"/>
        <v>54.15466700562105</v>
      </c>
      <c r="N10">
        <f t="shared" si="8"/>
        <v>50.828945856126019</v>
      </c>
      <c r="O10">
        <f t="shared" si="9"/>
        <v>48.100395501559426</v>
      </c>
      <c r="P10">
        <f t="shared" si="15"/>
        <v>0.95754813958858476</v>
      </c>
      <c r="Q10">
        <f t="shared" si="16"/>
        <v>0.89874363989220896</v>
      </c>
      <c r="R10">
        <f t="shared" si="17"/>
        <v>0.85049815228690562</v>
      </c>
      <c r="S10">
        <f t="shared" si="10"/>
        <v>4.1939040873183418E-3</v>
      </c>
      <c r="T10">
        <f t="shared" si="11"/>
        <v>0.71829456833497751</v>
      </c>
    </row>
    <row r="11" spans="1:20">
      <c r="A11">
        <v>0.4</v>
      </c>
      <c r="B11">
        <f t="shared" si="1"/>
        <v>1.032</v>
      </c>
      <c r="C11">
        <f t="shared" si="2"/>
        <v>197.67710093803234</v>
      </c>
      <c r="D11">
        <f t="shared" si="2"/>
        <v>226.00388610461596</v>
      </c>
      <c r="E11">
        <f t="shared" si="2"/>
        <v>252.1694845354933</v>
      </c>
      <c r="F11">
        <f t="shared" si="3"/>
        <v>3.2286707065420563E-2</v>
      </c>
      <c r="G11">
        <f t="shared" si="4"/>
        <v>3.9324090242990654E-2</v>
      </c>
      <c r="H11">
        <f t="shared" si="5"/>
        <v>4.6361473420560746E-2</v>
      </c>
      <c r="I11">
        <f t="shared" si="12"/>
        <v>163.33053708401852</v>
      </c>
      <c r="J11">
        <f t="shared" si="13"/>
        <v>173.99740739319742</v>
      </c>
      <c r="K11">
        <f t="shared" si="14"/>
        <v>183.85045084245826</v>
      </c>
      <c r="L11">
        <f t="shared" si="6"/>
        <v>3.1007751937984551</v>
      </c>
      <c r="M11">
        <f t="shared" si="7"/>
        <v>54.424787835945629</v>
      </c>
      <c r="N11">
        <f t="shared" si="8"/>
        <v>51.088288964219878</v>
      </c>
      <c r="O11">
        <f t="shared" si="9"/>
        <v>48.350329233328651</v>
      </c>
      <c r="P11">
        <f t="shared" si="15"/>
        <v>1.6875903204944409</v>
      </c>
      <c r="Q11">
        <f t="shared" si="16"/>
        <v>1.5841329911386037</v>
      </c>
      <c r="R11">
        <f t="shared" si="17"/>
        <v>1.4992350149869376</v>
      </c>
      <c r="S11">
        <f t="shared" si="10"/>
        <v>4.3693240171384738E-3</v>
      </c>
      <c r="T11">
        <f t="shared" si="11"/>
        <v>0.98748420752352672</v>
      </c>
    </row>
    <row r="12" spans="1:20">
      <c r="A12">
        <v>0.5</v>
      </c>
      <c r="B12">
        <f t="shared" si="1"/>
        <v>1.05</v>
      </c>
      <c r="C12">
        <f t="shared" si="2"/>
        <v>243.6991718643402</v>
      </c>
      <c r="D12">
        <f t="shared" si="2"/>
        <v>278.80284006326849</v>
      </c>
      <c r="E12">
        <f t="shared" si="2"/>
        <v>311.22828051273609</v>
      </c>
      <c r="F12">
        <f t="shared" si="3"/>
        <v>3.2195207009345798E-2</v>
      </c>
      <c r="G12">
        <f t="shared" si="4"/>
        <v>3.923259018691589E-2</v>
      </c>
      <c r="H12">
        <f t="shared" si="5"/>
        <v>4.6269973364485975E-2</v>
      </c>
      <c r="I12">
        <f t="shared" si="12"/>
        <v>132.11044897299806</v>
      </c>
      <c r="J12">
        <f t="shared" si="13"/>
        <v>140.71804353934439</v>
      </c>
      <c r="K12">
        <f t="shared" si="14"/>
        <v>148.66892330047276</v>
      </c>
      <c r="L12">
        <f t="shared" si="6"/>
        <v>4.7619047619047672</v>
      </c>
      <c r="M12">
        <f t="shared" si="7"/>
        <v>54.767958807427242</v>
      </c>
      <c r="N12">
        <f t="shared" si="8"/>
        <v>51.4178526463159</v>
      </c>
      <c r="O12">
        <f t="shared" si="9"/>
        <v>48.668003149255782</v>
      </c>
      <c r="P12">
        <f t="shared" si="15"/>
        <v>2.6079980384489194</v>
      </c>
      <c r="Q12">
        <f t="shared" si="16"/>
        <v>2.4484691736340931</v>
      </c>
      <c r="R12">
        <f t="shared" si="17"/>
        <v>2.3175239594883732</v>
      </c>
      <c r="S12">
        <f t="shared" si="10"/>
        <v>4.6019623084192877E-3</v>
      </c>
      <c r="T12">
        <f t="shared" si="11"/>
        <v>1.2830401614514126</v>
      </c>
    </row>
    <row r="13" spans="1:20">
      <c r="A13">
        <v>0.6</v>
      </c>
      <c r="B13">
        <f t="shared" si="1"/>
        <v>1.0720000000000001</v>
      </c>
      <c r="C13">
        <f t="shared" si="2"/>
        <v>287.59655791993839</v>
      </c>
      <c r="D13">
        <f t="shared" si="2"/>
        <v>329.28647236234775</v>
      </c>
      <c r="E13">
        <f t="shared" si="2"/>
        <v>367.79566263942007</v>
      </c>
      <c r="F13">
        <f t="shared" si="3"/>
        <v>3.2083373607476637E-2</v>
      </c>
      <c r="G13">
        <f t="shared" si="4"/>
        <v>3.9120756785046729E-2</v>
      </c>
      <c r="H13">
        <f t="shared" si="5"/>
        <v>4.6158139962616827E-2</v>
      </c>
      <c r="I13">
        <f t="shared" si="12"/>
        <v>111.55687620019451</v>
      </c>
      <c r="J13">
        <f t="shared" si="13"/>
        <v>118.80462778925865</v>
      </c>
      <c r="K13">
        <f t="shared" si="14"/>
        <v>125.49941353677517</v>
      </c>
      <c r="L13">
        <f t="shared" si="6"/>
        <v>6.7164179104477695</v>
      </c>
      <c r="M13">
        <f t="shared" si="7"/>
        <v>55.18126080152134</v>
      </c>
      <c r="N13">
        <f t="shared" si="8"/>
        <v>51.814893025257426</v>
      </c>
      <c r="O13">
        <f t="shared" si="9"/>
        <v>49.050819492491975</v>
      </c>
      <c r="P13">
        <f t="shared" si="15"/>
        <v>3.7062040836842738</v>
      </c>
      <c r="Q13">
        <f t="shared" si="16"/>
        <v>3.480104755427742</v>
      </c>
      <c r="R13">
        <f t="shared" si="17"/>
        <v>3.2944580256151368</v>
      </c>
      <c r="S13">
        <f t="shared" si="10"/>
        <v>4.8973316558350802E-3</v>
      </c>
      <c r="T13">
        <f t="shared" si="11"/>
        <v>1.6126250649383889</v>
      </c>
    </row>
    <row r="14" spans="1:20">
      <c r="A14">
        <v>0.7</v>
      </c>
      <c r="B14">
        <f t="shared" si="1"/>
        <v>1.0979999999999999</v>
      </c>
      <c r="C14">
        <f t="shared" si="2"/>
        <v>329.07276470150691</v>
      </c>
      <c r="D14">
        <f t="shared" si="2"/>
        <v>377.13168571650436</v>
      </c>
      <c r="E14">
        <f t="shared" si="2"/>
        <v>421.52396041003743</v>
      </c>
      <c r="F14">
        <f t="shared" si="3"/>
        <v>3.1951206859813085E-2</v>
      </c>
      <c r="G14">
        <f t="shared" si="4"/>
        <v>3.8988590037383176E-2</v>
      </c>
      <c r="H14">
        <f t="shared" si="5"/>
        <v>4.6025973214953275E-2</v>
      </c>
      <c r="I14">
        <f t="shared" si="12"/>
        <v>97.0946559153723</v>
      </c>
      <c r="J14">
        <f t="shared" si="13"/>
        <v>103.38189951690109</v>
      </c>
      <c r="K14">
        <f t="shared" si="14"/>
        <v>109.18945905277012</v>
      </c>
      <c r="L14">
        <f t="shared" si="6"/>
        <v>8.925318761384327</v>
      </c>
      <c r="M14">
        <f t="shared" si="7"/>
        <v>55.661307265881824</v>
      </c>
      <c r="N14">
        <f t="shared" si="8"/>
        <v>52.276225355068874</v>
      </c>
      <c r="O14">
        <f t="shared" si="9"/>
        <v>49.495761987141186</v>
      </c>
      <c r="P14">
        <f t="shared" si="15"/>
        <v>4.9679491002335281</v>
      </c>
      <c r="Q14">
        <f t="shared" si="16"/>
        <v>4.665819749359513</v>
      </c>
      <c r="R14">
        <f t="shared" si="17"/>
        <v>4.4176545307284441</v>
      </c>
      <c r="S14">
        <f t="shared" si="10"/>
        <v>5.2623796956991408E-3</v>
      </c>
      <c r="T14">
        <f t="shared" si="11"/>
        <v>1.9846101255193223</v>
      </c>
    </row>
    <row r="15" spans="1:20">
      <c r="A15">
        <v>0.8</v>
      </c>
      <c r="B15">
        <f t="shared" si="1"/>
        <v>1.1279999999999999</v>
      </c>
      <c r="C15">
        <f t="shared" si="2"/>
        <v>367.88808786851905</v>
      </c>
      <c r="D15">
        <f t="shared" si="2"/>
        <v>422.07726837656725</v>
      </c>
      <c r="E15">
        <f t="shared" si="2"/>
        <v>472.13209557046184</v>
      </c>
      <c r="F15">
        <f t="shared" si="3"/>
        <v>3.1798706766355142E-2</v>
      </c>
      <c r="G15">
        <f t="shared" si="4"/>
        <v>3.8836089943925234E-2</v>
      </c>
      <c r="H15">
        <f t="shared" si="5"/>
        <v>4.5873473121495326E-2</v>
      </c>
      <c r="I15">
        <f t="shared" si="12"/>
        <v>86.43581517029115</v>
      </c>
      <c r="J15">
        <f t="shared" si="13"/>
        <v>92.011801756820986</v>
      </c>
      <c r="K15">
        <f t="shared" si="14"/>
        <v>97.162369497604047</v>
      </c>
      <c r="L15">
        <f t="shared" si="6"/>
        <v>11.347517730496449</v>
      </c>
      <c r="M15">
        <f t="shared" si="7"/>
        <v>56.204334447815398</v>
      </c>
      <c r="N15">
        <f t="shared" si="8"/>
        <v>52.798308166381105</v>
      </c>
      <c r="O15">
        <f t="shared" si="9"/>
        <v>49.999474994487421</v>
      </c>
      <c r="P15">
        <f t="shared" si="15"/>
        <v>6.3777968167733752</v>
      </c>
      <c r="Q15">
        <f t="shared" si="16"/>
        <v>5.9912973805822505</v>
      </c>
      <c r="R15">
        <f t="shared" si="17"/>
        <v>5.6736992901545991</v>
      </c>
      <c r="S15">
        <f t="shared" si="10"/>
        <v>5.7056149449905991E-3</v>
      </c>
      <c r="T15">
        <f t="shared" si="11"/>
        <v>2.4082103703901501</v>
      </c>
    </row>
    <row r="16" spans="1:20">
      <c r="A16">
        <v>0.9</v>
      </c>
      <c r="B16">
        <f t="shared" si="1"/>
        <v>1.1619999999999999</v>
      </c>
      <c r="C16">
        <f t="shared" si="2"/>
        <v>403.86008935269012</v>
      </c>
      <c r="D16">
        <f t="shared" si="2"/>
        <v>463.92441306675977</v>
      </c>
      <c r="E16">
        <f t="shared" si="2"/>
        <v>519.40614052302499</v>
      </c>
      <c r="F16">
        <f t="shared" si="3"/>
        <v>3.1625873327102809E-2</v>
      </c>
      <c r="G16">
        <f t="shared" si="4"/>
        <v>3.8663256504672901E-2</v>
      </c>
      <c r="H16">
        <f t="shared" si="5"/>
        <v>4.5700639682242999E-2</v>
      </c>
      <c r="I16">
        <f t="shared" si="12"/>
        <v>78.308984128124635</v>
      </c>
      <c r="J16">
        <f t="shared" si="13"/>
        <v>83.339560100082878</v>
      </c>
      <c r="K16">
        <f t="shared" si="14"/>
        <v>87.986329226342889</v>
      </c>
      <c r="L16">
        <f t="shared" si="6"/>
        <v>13.941480206540447</v>
      </c>
      <c r="M16">
        <f t="shared" si="7"/>
        <v>56.806294039509012</v>
      </c>
      <c r="N16">
        <f t="shared" si="8"/>
        <v>53.37732972162722</v>
      </c>
      <c r="O16">
        <f t="shared" si="9"/>
        <v>50.558344886442207</v>
      </c>
      <c r="P16">
        <f t="shared" si="15"/>
        <v>7.9196382395873153</v>
      </c>
      <c r="Q16">
        <f t="shared" si="16"/>
        <v>7.4415898579204898</v>
      </c>
      <c r="R16">
        <f t="shared" si="17"/>
        <v>7.0485816450977952</v>
      </c>
      <c r="S16">
        <f t="shared" si="10"/>
        <v>6.2372556383861058E-3</v>
      </c>
      <c r="T16">
        <f t="shared" si="11"/>
        <v>2.893615161185612</v>
      </c>
    </row>
    <row r="17" spans="1:20">
      <c r="A17">
        <v>1</v>
      </c>
      <c r="B17">
        <f t="shared" si="1"/>
        <v>1.2</v>
      </c>
      <c r="C17">
        <f t="shared" si="2"/>
        <v>436.86170359892839</v>
      </c>
      <c r="D17">
        <f t="shared" si="2"/>
        <v>502.53465330861917</v>
      </c>
      <c r="E17">
        <f t="shared" si="2"/>
        <v>563.19709769719361</v>
      </c>
      <c r="F17">
        <f t="shared" si="3"/>
        <v>3.1432706542056078E-2</v>
      </c>
      <c r="G17">
        <f t="shared" si="4"/>
        <v>3.847008971962617E-2</v>
      </c>
      <c r="H17">
        <f t="shared" si="5"/>
        <v>4.5507472897196269E-2</v>
      </c>
      <c r="I17">
        <f t="shared" si="12"/>
        <v>71.951160477352445</v>
      </c>
      <c r="J17">
        <f t="shared" si="13"/>
        <v>76.552113304713188</v>
      </c>
      <c r="K17">
        <f t="shared" si="14"/>
        <v>80.802037303224253</v>
      </c>
      <c r="L17">
        <f t="shared" si="6"/>
        <v>16.666666666666664</v>
      </c>
      <c r="M17">
        <f t="shared" si="7"/>
        <v>57.462943946034159</v>
      </c>
      <c r="N17">
        <f t="shared" si="8"/>
        <v>54.00929279254342</v>
      </c>
      <c r="O17">
        <f t="shared" si="9"/>
        <v>51.168579894175934</v>
      </c>
      <c r="P17">
        <f t="shared" si="15"/>
        <v>9.5771573243390247</v>
      </c>
      <c r="Q17">
        <f t="shared" si="16"/>
        <v>9.0015487987572342</v>
      </c>
      <c r="R17">
        <f t="shared" si="17"/>
        <v>8.5280966490293206</v>
      </c>
      <c r="S17">
        <f t="shared" si="10"/>
        <v>6.8694014632964279E-3</v>
      </c>
      <c r="T17">
        <f t="shared" si="11"/>
        <v>3.4521122827953916</v>
      </c>
    </row>
    <row r="18" spans="1:20">
      <c r="A18">
        <v>1.1000000000000001</v>
      </c>
      <c r="B18">
        <f t="shared" si="1"/>
        <v>1.242</v>
      </c>
      <c r="C18">
        <f t="shared" si="2"/>
        <v>466.8174564062902</v>
      </c>
      <c r="D18">
        <f t="shared" si="2"/>
        <v>537.82574299845624</v>
      </c>
      <c r="E18">
        <f t="shared" si="2"/>
        <v>603.41646574757635</v>
      </c>
      <c r="F18">
        <f t="shared" si="3"/>
        <v>3.1219206411214957E-2</v>
      </c>
      <c r="G18">
        <f t="shared" si="4"/>
        <v>3.8256589588785049E-2</v>
      </c>
      <c r="H18">
        <f t="shared" si="5"/>
        <v>4.5293972766355134E-2</v>
      </c>
      <c r="I18">
        <f t="shared" si="12"/>
        <v>66.876690198242315</v>
      </c>
      <c r="J18">
        <f t="shared" si="13"/>
        <v>71.131942058963247</v>
      </c>
      <c r="K18">
        <f t="shared" si="14"/>
        <v>75.062540280932097</v>
      </c>
      <c r="L18">
        <f t="shared" si="6"/>
        <v>19.484702093397743</v>
      </c>
      <c r="M18">
        <f t="shared" si="7"/>
        <v>58.169933638991886</v>
      </c>
      <c r="N18">
        <f t="shared" si="8"/>
        <v>54.690094467018312</v>
      </c>
      <c r="O18">
        <f t="shared" si="9"/>
        <v>51.82628533843252</v>
      </c>
      <c r="P18">
        <f t="shared" si="15"/>
        <v>11.334238277484731</v>
      </c>
      <c r="Q18">
        <f t="shared" si="16"/>
        <v>10.65620198149632</v>
      </c>
      <c r="R18">
        <f t="shared" si="17"/>
        <v>10.098197304267849</v>
      </c>
      <c r="S18">
        <f t="shared" si="10"/>
        <v>7.6162281929079076E-3</v>
      </c>
      <c r="T18">
        <f t="shared" si="11"/>
        <v>4.0962035866964852</v>
      </c>
    </row>
    <row r="19" spans="1:20">
      <c r="A19">
        <v>1.2</v>
      </c>
      <c r="B19">
        <f t="shared" si="1"/>
        <v>1.2879999999999998</v>
      </c>
      <c r="C19">
        <f t="shared" si="2"/>
        <v>493.69833018838176</v>
      </c>
      <c r="D19">
        <f t="shared" si="2"/>
        <v>569.7660609546017</v>
      </c>
      <c r="E19">
        <f t="shared" si="2"/>
        <v>640.03021853803898</v>
      </c>
      <c r="F19">
        <f t="shared" si="3"/>
        <v>3.0985372934579439E-2</v>
      </c>
      <c r="G19">
        <f t="shared" si="4"/>
        <v>3.8022756112149531E-2</v>
      </c>
      <c r="H19">
        <f t="shared" si="5"/>
        <v>4.5060139289719622E-2</v>
      </c>
      <c r="I19">
        <f t="shared" si="12"/>
        <v>62.761753564684469</v>
      </c>
      <c r="J19">
        <f t="shared" si="13"/>
        <v>66.733978588414274</v>
      </c>
      <c r="K19">
        <f t="shared" si="14"/>
        <v>70.403143452579897</v>
      </c>
      <c r="L19">
        <f t="shared" si="6"/>
        <v>22.360248447204956</v>
      </c>
      <c r="M19">
        <f t="shared" si="7"/>
        <v>58.922881453525932</v>
      </c>
      <c r="N19">
        <f t="shared" si="8"/>
        <v>55.415598520141906</v>
      </c>
      <c r="O19">
        <f t="shared" si="9"/>
        <v>52.527531921897385</v>
      </c>
      <c r="P19">
        <f t="shared" si="15"/>
        <v>13.17530268526045</v>
      </c>
      <c r="Q19">
        <f t="shared" si="16"/>
        <v>12.391065507609362</v>
      </c>
      <c r="R19">
        <f t="shared" si="17"/>
        <v>11.745286640921147</v>
      </c>
      <c r="S19">
        <f t="shared" si="10"/>
        <v>8.4942052172287917E-3</v>
      </c>
      <c r="T19">
        <f t="shared" si="11"/>
        <v>4.8397098475604752</v>
      </c>
    </row>
    <row r="20" spans="1:20">
      <c r="A20">
        <v>1.3</v>
      </c>
      <c r="B20">
        <f t="shared" si="1"/>
        <v>1.3380000000000001</v>
      </c>
      <c r="C20">
        <f t="shared" si="2"/>
        <v>517.5157988361035</v>
      </c>
      <c r="D20">
        <f t="shared" si="2"/>
        <v>598.36811055978683</v>
      </c>
      <c r="E20">
        <f t="shared" si="2"/>
        <v>673.05181039825891</v>
      </c>
      <c r="F20">
        <f t="shared" si="3"/>
        <v>3.0731206112149533E-2</v>
      </c>
      <c r="G20">
        <f t="shared" si="4"/>
        <v>3.7768589289719628E-2</v>
      </c>
      <c r="H20">
        <f t="shared" si="5"/>
        <v>4.4805972467289713E-2</v>
      </c>
      <c r="I20">
        <f t="shared" si="12"/>
        <v>59.382160276583285</v>
      </c>
      <c r="J20">
        <f t="shared" si="13"/>
        <v>63.119321740569141</v>
      </c>
      <c r="K20">
        <f t="shared" si="14"/>
        <v>66.571357174980449</v>
      </c>
      <c r="L20">
        <f t="shared" si="6"/>
        <v>25.261584454409569</v>
      </c>
      <c r="M20">
        <f t="shared" si="7"/>
        <v>59.717442106504812</v>
      </c>
      <c r="N20">
        <f t="shared" si="8"/>
        <v>56.18169873642367</v>
      </c>
      <c r="O20">
        <f t="shared" si="9"/>
        <v>53.268415561291938</v>
      </c>
      <c r="P20">
        <f t="shared" si="15"/>
        <v>15.085572071747855</v>
      </c>
      <c r="Q20">
        <f t="shared" si="16"/>
        <v>14.19238727422362</v>
      </c>
      <c r="R20">
        <f t="shared" si="17"/>
        <v>13.456445784541611</v>
      </c>
      <c r="S20">
        <f t="shared" si="10"/>
        <v>9.5223359721404756E-3</v>
      </c>
      <c r="T20">
        <f t="shared" si="11"/>
        <v>5.6978621837651877</v>
      </c>
    </row>
    <row r="21" spans="1:20">
      <c r="A21">
        <v>1.4</v>
      </c>
      <c r="B21">
        <f t="shared" si="1"/>
        <v>1.3919999999999999</v>
      </c>
      <c r="C21">
        <f t="shared" si="2"/>
        <v>538.31549941244043</v>
      </c>
      <c r="D21">
        <f t="shared" si="2"/>
        <v>623.68162365041928</v>
      </c>
      <c r="E21">
        <f t="shared" si="2"/>
        <v>702.53475552809982</v>
      </c>
      <c r="F21">
        <f t="shared" si="3"/>
        <v>3.0456705943925237E-2</v>
      </c>
      <c r="G21">
        <f t="shared" si="4"/>
        <v>3.7494089121495329E-2</v>
      </c>
      <c r="H21">
        <f t="shared" si="5"/>
        <v>4.4531472299065421E-2</v>
      </c>
      <c r="I21">
        <f t="shared" si="12"/>
        <v>56.577798664850008</v>
      </c>
      <c r="J21">
        <f t="shared" si="13"/>
        <v>60.11735427130558</v>
      </c>
      <c r="K21">
        <f t="shared" si="14"/>
        <v>63.386860149845305</v>
      </c>
      <c r="L21">
        <f t="shared" si="6"/>
        <v>28.160919540229877</v>
      </c>
      <c r="M21">
        <f t="shared" si="7"/>
        <v>60.549363566119105</v>
      </c>
      <c r="N21">
        <f t="shared" si="8"/>
        <v>56.984372360575172</v>
      </c>
      <c r="O21">
        <f t="shared" si="9"/>
        <v>54.045107977115222</v>
      </c>
      <c r="P21">
        <f t="shared" si="15"/>
        <v>17.051257555976065</v>
      </c>
      <c r="Q21">
        <f t="shared" si="16"/>
        <v>16.047323250966567</v>
      </c>
      <c r="R21">
        <f t="shared" si="17"/>
        <v>15.219599372865776</v>
      </c>
      <c r="S21">
        <f t="shared" si="10"/>
        <v>1.0722421266453541E-2</v>
      </c>
      <c r="T21">
        <f t="shared" si="11"/>
        <v>6.6873771049255293</v>
      </c>
    </row>
    <row r="22" spans="1:20">
      <c r="A22">
        <v>1.5</v>
      </c>
      <c r="B22">
        <f t="shared" si="1"/>
        <v>1.45</v>
      </c>
      <c r="C22">
        <f t="shared" si="2"/>
        <v>556.17092485753085</v>
      </c>
      <c r="D22">
        <f t="shared" si="2"/>
        <v>645.78668730128095</v>
      </c>
      <c r="E22">
        <f t="shared" si="2"/>
        <v>728.56523203872723</v>
      </c>
      <c r="F22">
        <f t="shared" si="3"/>
        <v>3.0161872429906544E-2</v>
      </c>
      <c r="G22">
        <f t="shared" si="4"/>
        <v>3.7199255607476639E-2</v>
      </c>
      <c r="H22">
        <f t="shared" si="5"/>
        <v>4.4236638785046731E-2</v>
      </c>
      <c r="I22">
        <f t="shared" si="12"/>
        <v>54.231300274520521</v>
      </c>
      <c r="J22">
        <f t="shared" si="13"/>
        <v>57.603007833640817</v>
      </c>
      <c r="K22">
        <f t="shared" si="14"/>
        <v>60.717471599983391</v>
      </c>
      <c r="L22">
        <f t="shared" si="6"/>
        <v>31.034482758620683</v>
      </c>
      <c r="M22">
        <f t="shared" si="7"/>
        <v>61.414533126605861</v>
      </c>
      <c r="N22">
        <f t="shared" si="8"/>
        <v>57.819723526023026</v>
      </c>
      <c r="O22">
        <f t="shared" si="9"/>
        <v>54.853897888748072</v>
      </c>
      <c r="P22">
        <f t="shared" si="15"/>
        <v>19.059682694463884</v>
      </c>
      <c r="Q22">
        <f t="shared" si="16"/>
        <v>17.944052128765762</v>
      </c>
      <c r="R22">
        <f t="shared" si="17"/>
        <v>17.023623482714914</v>
      </c>
      <c r="S22">
        <f t="shared" si="10"/>
        <v>1.2119345506968793E-2</v>
      </c>
      <c r="T22">
        <f t="shared" si="11"/>
        <v>7.8265119872050404</v>
      </c>
    </row>
    <row r="23" spans="1:20">
      <c r="A23">
        <v>1.6</v>
      </c>
      <c r="B23">
        <f t="shared" si="1"/>
        <v>1.512</v>
      </c>
      <c r="C23">
        <f t="shared" si="2"/>
        <v>571.17742817216492</v>
      </c>
      <c r="D23">
        <f t="shared" si="2"/>
        <v>664.78721003597366</v>
      </c>
      <c r="E23">
        <f t="shared" si="2"/>
        <v>751.25505123455378</v>
      </c>
      <c r="F23">
        <f t="shared" si="3"/>
        <v>2.9846705570093456E-2</v>
      </c>
      <c r="G23">
        <f t="shared" si="4"/>
        <v>3.6884088747663551E-2</v>
      </c>
      <c r="H23">
        <f t="shared" si="5"/>
        <v>4.3921471925233643E-2</v>
      </c>
      <c r="I23">
        <f t="shared" si="12"/>
        <v>52.254700725143202</v>
      </c>
      <c r="J23">
        <f t="shared" si="13"/>
        <v>55.482548687523099</v>
      </c>
      <c r="K23">
        <f t="shared" si="14"/>
        <v>58.464128597946235</v>
      </c>
      <c r="L23">
        <f t="shared" si="6"/>
        <v>33.862433862433861</v>
      </c>
      <c r="M23">
        <f t="shared" si="7"/>
        <v>62.309013105802649</v>
      </c>
      <c r="N23">
        <f t="shared" si="8"/>
        <v>58.684017034980563</v>
      </c>
      <c r="O23">
        <f t="shared" si="9"/>
        <v>55.691223155203595</v>
      </c>
      <c r="P23">
        <f t="shared" si="15"/>
        <v>21.09934835328767</v>
      </c>
      <c r="Q23">
        <f t="shared" si="16"/>
        <v>19.871836456289714</v>
      </c>
      <c r="R23">
        <f t="shared" si="17"/>
        <v>18.858403608111267</v>
      </c>
      <c r="S23">
        <f t="shared" si="10"/>
        <v>1.3741385821543059E-2</v>
      </c>
      <c r="T23">
        <f t="shared" si="11"/>
        <v>9.1350975423314971</v>
      </c>
    </row>
    <row r="24" spans="1:20">
      <c r="A24">
        <v>1.7</v>
      </c>
      <c r="B24">
        <f t="shared" si="1"/>
        <v>1.5779999999999998</v>
      </c>
      <c r="C24">
        <f t="shared" si="2"/>
        <v>583.44673688977014</v>
      </c>
      <c r="D24">
        <f t="shared" si="2"/>
        <v>680.80494411135282</v>
      </c>
      <c r="E24">
        <f t="shared" si="2"/>
        <v>770.73522526147894</v>
      </c>
      <c r="F24">
        <f t="shared" si="3"/>
        <v>2.9511205364485985E-2</v>
      </c>
      <c r="G24">
        <f t="shared" si="4"/>
        <v>3.654858854205608E-2</v>
      </c>
      <c r="H24">
        <f t="shared" si="5"/>
        <v>4.3585971719626172E-2</v>
      </c>
      <c r="I24">
        <f t="shared" si="12"/>
        <v>50.580804550907104</v>
      </c>
      <c r="J24">
        <f t="shared" si="13"/>
        <v>53.684375911462496</v>
      </c>
      <c r="K24">
        <f t="shared" si="14"/>
        <v>56.551160879975654</v>
      </c>
      <c r="L24">
        <f t="shared" si="6"/>
        <v>36.628643852978449</v>
      </c>
      <c r="M24">
        <f t="shared" si="7"/>
        <v>63.229066982833004</v>
      </c>
      <c r="N24">
        <f t="shared" si="8"/>
        <v>59.573703236662325</v>
      </c>
      <c r="O24">
        <f t="shared" si="9"/>
        <v>56.55369455249042</v>
      </c>
      <c r="P24">
        <f t="shared" si="15"/>
        <v>23.159949756703085</v>
      </c>
      <c r="Q24">
        <f t="shared" si="16"/>
        <v>21.821039588587336</v>
      </c>
      <c r="R24">
        <f t="shared" si="17"/>
        <v>20.71485136333299</v>
      </c>
      <c r="S24">
        <f t="shared" si="10"/>
        <v>1.5620544080159922E-2</v>
      </c>
      <c r="T24">
        <f t="shared" si="11"/>
        <v>10.634543639482199</v>
      </c>
    </row>
    <row r="25" spans="1:20">
      <c r="A25">
        <v>1.8</v>
      </c>
      <c r="B25">
        <f t="shared" si="1"/>
        <v>1.6479999999999999</v>
      </c>
      <c r="C25">
        <f t="shared" si="2"/>
        <v>593.10209541322547</v>
      </c>
      <c r="D25">
        <f t="shared" si="2"/>
        <v>693.97419200179513</v>
      </c>
      <c r="E25">
        <f t="shared" si="2"/>
        <v>787.15027099189524</v>
      </c>
      <c r="F25">
        <f t="shared" si="3"/>
        <v>2.9155371813084117E-2</v>
      </c>
      <c r="G25">
        <f t="shared" si="4"/>
        <v>3.6192754990654212E-2</v>
      </c>
      <c r="H25">
        <f t="shared" si="5"/>
        <v>4.3230138168224304E-2</v>
      </c>
      <c r="I25">
        <f t="shared" si="12"/>
        <v>49.157425068227106</v>
      </c>
      <c r="J25">
        <f t="shared" si="13"/>
        <v>52.152883216384211</v>
      </c>
      <c r="K25">
        <f t="shared" si="14"/>
        <v>54.919803449663569</v>
      </c>
      <c r="L25">
        <f t="shared" si="6"/>
        <v>39.320388349514559</v>
      </c>
      <c r="M25">
        <f t="shared" si="7"/>
        <v>64.171177041658126</v>
      </c>
      <c r="N25">
        <f t="shared" si="8"/>
        <v>60.485434983089078</v>
      </c>
      <c r="O25">
        <f t="shared" si="9"/>
        <v>57.438112098424995</v>
      </c>
      <c r="P25">
        <f t="shared" si="15"/>
        <v>25.232356021234505</v>
      </c>
      <c r="Q25">
        <f t="shared" si="16"/>
        <v>23.783107930243759</v>
      </c>
      <c r="R25">
        <f t="shared" si="17"/>
        <v>22.584888737730218</v>
      </c>
      <c r="S25">
        <f t="shared" si="10"/>
        <v>1.779290181400537E-2</v>
      </c>
      <c r="T25">
        <f t="shared" si="11"/>
        <v>12.347814659741651</v>
      </c>
    </row>
    <row r="26" spans="1:20">
      <c r="A26">
        <v>1.9</v>
      </c>
      <c r="B26">
        <f t="shared" si="1"/>
        <v>1.7219999999999998</v>
      </c>
      <c r="C26">
        <f t="shared" si="2"/>
        <v>600.27408635969005</v>
      </c>
      <c r="D26">
        <f t="shared" si="2"/>
        <v>704.4372528152951</v>
      </c>
      <c r="E26">
        <f t="shared" si="2"/>
        <v>800.65331011717319</v>
      </c>
      <c r="F26">
        <f t="shared" si="3"/>
        <v>2.8779204915887854E-2</v>
      </c>
      <c r="G26">
        <f t="shared" si="4"/>
        <v>3.5816588093457946E-2</v>
      </c>
      <c r="H26">
        <f t="shared" si="5"/>
        <v>4.2853971271028038E-2</v>
      </c>
      <c r="I26">
        <f t="shared" si="12"/>
        <v>47.943440454704344</v>
      </c>
      <c r="J26">
        <f t="shared" si="13"/>
        <v>50.844256107007915</v>
      </c>
      <c r="K26">
        <f t="shared" si="14"/>
        <v>53.523754575818202</v>
      </c>
      <c r="L26">
        <f t="shared" si="6"/>
        <v>41.927990708478504</v>
      </c>
      <c r="M26">
        <f t="shared" si="7"/>
        <v>65.132054707365924</v>
      </c>
      <c r="N26">
        <f t="shared" si="8"/>
        <v>61.416077756809706</v>
      </c>
      <c r="O26">
        <f t="shared" si="9"/>
        <v>58.341474945144213</v>
      </c>
      <c r="P26">
        <f t="shared" si="15"/>
        <v>27.308561845945519</v>
      </c>
      <c r="Q26">
        <f t="shared" si="16"/>
        <v>25.750527375387104</v>
      </c>
      <c r="R26">
        <f t="shared" si="17"/>
        <v>24.461408194189382</v>
      </c>
      <c r="S26">
        <f t="shared" si="10"/>
        <v>2.0298998032548199E-2</v>
      </c>
      <c r="T26">
        <f t="shared" si="11"/>
        <v>14.299370408951333</v>
      </c>
    </row>
    <row r="27" spans="1:20">
      <c r="A27">
        <v>2</v>
      </c>
      <c r="B27">
        <f t="shared" si="1"/>
        <v>1.7999999999999998</v>
      </c>
      <c r="C27">
        <f t="shared" si="2"/>
        <v>605.09713165856363</v>
      </c>
      <c r="D27">
        <f t="shared" si="2"/>
        <v>712.34060945336591</v>
      </c>
      <c r="E27">
        <f t="shared" si="2"/>
        <v>811.4019663213445</v>
      </c>
      <c r="F27">
        <f t="shared" si="3"/>
        <v>2.8382704672897198E-2</v>
      </c>
      <c r="G27">
        <f t="shared" si="4"/>
        <v>3.542008785046729E-2</v>
      </c>
      <c r="H27">
        <f t="shared" si="5"/>
        <v>4.2457471028037382E-2</v>
      </c>
      <c r="I27">
        <f t="shared" si="12"/>
        <v>46.906030764185843</v>
      </c>
      <c r="J27">
        <f t="shared" si="13"/>
        <v>49.723527453598166</v>
      </c>
      <c r="K27">
        <f t="shared" si="14"/>
        <v>52.326063764088403</v>
      </c>
      <c r="L27">
        <f t="shared" si="6"/>
        <v>44.444444444444443</v>
      </c>
      <c r="M27">
        <f t="shared" si="7"/>
        <v>66.108644784100676</v>
      </c>
      <c r="N27">
        <f t="shared" si="8"/>
        <v>62.36271408772042</v>
      </c>
      <c r="O27">
        <f t="shared" si="9"/>
        <v>59.260985882714465</v>
      </c>
      <c r="P27">
        <f t="shared" si="15"/>
        <v>29.38161990404474</v>
      </c>
      <c r="Q27">
        <f t="shared" si="16"/>
        <v>27.716761816764627</v>
      </c>
      <c r="R27">
        <f t="shared" si="17"/>
        <v>26.338215947873096</v>
      </c>
      <c r="S27">
        <f t="shared" si="10"/>
        <v>2.3184229938625438E-2</v>
      </c>
      <c r="T27">
        <f t="shared" si="11"/>
        <v>16.515068484187417</v>
      </c>
    </row>
    <row r="28" spans="1:20">
      <c r="A28">
        <v>2.1</v>
      </c>
      <c r="B28">
        <f t="shared" si="1"/>
        <v>1.8819999999999999</v>
      </c>
      <c r="C28">
        <f t="shared" si="2"/>
        <v>607.70663888204024</v>
      </c>
      <c r="D28">
        <f t="shared" si="2"/>
        <v>717.83181889685238</v>
      </c>
      <c r="E28">
        <f t="shared" si="2"/>
        <v>819.55501905706251</v>
      </c>
      <c r="F28">
        <f t="shared" si="3"/>
        <v>2.7965871084112155E-2</v>
      </c>
      <c r="G28">
        <f t="shared" si="4"/>
        <v>3.5003254261682243E-2</v>
      </c>
      <c r="H28">
        <f t="shared" si="5"/>
        <v>4.2040637439252342E-2</v>
      </c>
      <c r="I28">
        <f t="shared" si="12"/>
        <v>46.018702602227961</v>
      </c>
      <c r="J28">
        <f t="shared" si="13"/>
        <v>48.762472406801983</v>
      </c>
      <c r="K28">
        <f t="shared" si="14"/>
        <v>51.296906811237783</v>
      </c>
      <c r="L28">
        <f t="shared" si="6"/>
        <v>46.865037194473956</v>
      </c>
      <c r="M28">
        <f t="shared" si="7"/>
        <v>67.098124754392046</v>
      </c>
      <c r="N28">
        <f t="shared" si="8"/>
        <v>63.322643332761743</v>
      </c>
      <c r="O28">
        <f t="shared" si="9"/>
        <v>60.19405145814973</v>
      </c>
      <c r="P28">
        <f t="shared" si="15"/>
        <v>31.445561122940372</v>
      </c>
      <c r="Q28">
        <f t="shared" si="16"/>
        <v>29.676180350422875</v>
      </c>
      <c r="R28">
        <f t="shared" si="17"/>
        <v>28.209964604722664</v>
      </c>
      <c r="S28">
        <f t="shared" si="10"/>
        <v>2.6499276541532561E-2</v>
      </c>
      <c r="T28">
        <f t="shared" si="11"/>
        <v>19.02202387925901</v>
      </c>
    </row>
    <row r="29" spans="1:20">
      <c r="A29">
        <v>2.2000000000000002</v>
      </c>
      <c r="B29">
        <f t="shared" si="1"/>
        <v>1.968</v>
      </c>
      <c r="C29">
        <f t="shared" si="2"/>
        <v>608.23673603357327</v>
      </c>
      <c r="D29">
        <f t="shared" si="2"/>
        <v>721.05704374889331</v>
      </c>
      <c r="E29">
        <f t="shared" si="2"/>
        <v>825.26974734963585</v>
      </c>
      <c r="F29">
        <f t="shared" si="3"/>
        <v>2.7528704149532714E-2</v>
      </c>
      <c r="G29">
        <f t="shared" si="4"/>
        <v>3.4566087327102805E-2</v>
      </c>
      <c r="H29">
        <f t="shared" si="5"/>
        <v>4.1603470504672897E-2</v>
      </c>
      <c r="I29">
        <f t="shared" si="12"/>
        <v>45.259851170865801</v>
      </c>
      <c r="J29">
        <f t="shared" si="13"/>
        <v>47.938075949425681</v>
      </c>
      <c r="K29">
        <f t="shared" si="14"/>
        <v>50.411966073254185</v>
      </c>
      <c r="L29">
        <f t="shared" si="6"/>
        <v>49.186991869918693</v>
      </c>
      <c r="M29">
        <f t="shared" si="7"/>
        <v>68.097900204147678</v>
      </c>
      <c r="N29">
        <f t="shared" si="8"/>
        <v>64.29337780556294</v>
      </c>
      <c r="O29">
        <f t="shared" si="9"/>
        <v>61.138278634274258</v>
      </c>
      <c r="P29">
        <f t="shared" si="15"/>
        <v>33.495308636999461</v>
      </c>
      <c r="Q29">
        <f t="shared" si="16"/>
        <v>31.623978514118352</v>
      </c>
      <c r="R29">
        <f t="shared" si="17"/>
        <v>30.072080141248716</v>
      </c>
      <c r="S29">
        <f t="shared" si="10"/>
        <v>3.0300545168118601E-2</v>
      </c>
      <c r="T29">
        <f t="shared" si="11"/>
        <v>21.848421522903411</v>
      </c>
    </row>
    <row r="30" spans="1:20">
      <c r="A30">
        <v>2.2999999999999998</v>
      </c>
      <c r="B30">
        <f t="shared" si="1"/>
        <v>2.0579999999999998</v>
      </c>
      <c r="C30">
        <f t="shared" si="2"/>
        <v>606.81852615571688</v>
      </c>
      <c r="D30">
        <f t="shared" si="2"/>
        <v>722.15915023790978</v>
      </c>
      <c r="E30">
        <f t="shared" si="2"/>
        <v>828.6998831433034</v>
      </c>
      <c r="F30">
        <f t="shared" si="3"/>
        <v>2.7071203869158882E-2</v>
      </c>
      <c r="G30">
        <f t="shared" si="4"/>
        <v>3.4108587046728978E-2</v>
      </c>
      <c r="H30">
        <f t="shared" si="5"/>
        <v>4.1145970224299069E-2</v>
      </c>
      <c r="I30">
        <f t="shared" si="12"/>
        <v>44.611696417146113</v>
      </c>
      <c r="J30">
        <f t="shared" si="13"/>
        <v>47.231399111251534</v>
      </c>
      <c r="K30">
        <f t="shared" si="14"/>
        <v>49.651232082029722</v>
      </c>
      <c r="L30">
        <f t="shared" si="6"/>
        <v>51.409135082604472</v>
      </c>
      <c r="M30">
        <f t="shared" si="7"/>
        <v>69.105597316060795</v>
      </c>
      <c r="N30">
        <f t="shared" si="8"/>
        <v>65.272636131908172</v>
      </c>
      <c r="O30">
        <f t="shared" si="9"/>
        <v>62.091468809803253</v>
      </c>
      <c r="P30">
        <f t="shared" si="15"/>
        <v>35.526589873854384</v>
      </c>
      <c r="Q30">
        <f t="shared" si="16"/>
        <v>33.556097681029563</v>
      </c>
      <c r="R30">
        <f t="shared" si="17"/>
        <v>31.920687075204977</v>
      </c>
      <c r="S30">
        <f t="shared" si="10"/>
        <v>3.4650640871886122E-2</v>
      </c>
      <c r="T30">
        <f t="shared" si="11"/>
        <v>25.023277367240269</v>
      </c>
    </row>
    <row r="31" spans="1:20">
      <c r="A31">
        <v>2.4</v>
      </c>
      <c r="B31">
        <f t="shared" si="1"/>
        <v>2.1519999999999997</v>
      </c>
      <c r="C31">
        <f t="shared" si="2"/>
        <v>603.57878901373533</v>
      </c>
      <c r="D31">
        <f t="shared" si="2"/>
        <v>721.27629341011982</v>
      </c>
      <c r="E31">
        <f t="shared" si="2"/>
        <v>829.99408889032054</v>
      </c>
      <c r="F31">
        <f t="shared" si="3"/>
        <v>2.659337024299066E-2</v>
      </c>
      <c r="G31">
        <f t="shared" si="4"/>
        <v>3.3630753420560752E-2</v>
      </c>
      <c r="H31">
        <f t="shared" si="5"/>
        <v>4.0668136598130844E-2</v>
      </c>
      <c r="I31">
        <f t="shared" si="12"/>
        <v>44.059484407072972</v>
      </c>
      <c r="J31">
        <f t="shared" si="13"/>
        <v>46.626727826528196</v>
      </c>
      <c r="K31">
        <f t="shared" si="14"/>
        <v>48.998103893128963</v>
      </c>
      <c r="L31">
        <f t="shared" si="6"/>
        <v>53.531598513011147</v>
      </c>
      <c r="M31">
        <f t="shared" si="7"/>
        <v>70.119053242174814</v>
      </c>
      <c r="N31">
        <f t="shared" si="8"/>
        <v>66.258334585610939</v>
      </c>
      <c r="O31">
        <f t="shared" si="9"/>
        <v>63.051609909246942</v>
      </c>
      <c r="P31">
        <f t="shared" si="15"/>
        <v>37.535850062725551</v>
      </c>
      <c r="Q31">
        <f t="shared" si="16"/>
        <v>35.469145651776856</v>
      </c>
      <c r="R31">
        <f t="shared" si="17"/>
        <v>33.752534672608029</v>
      </c>
      <c r="S31">
        <f t="shared" si="10"/>
        <v>3.961885874009613E-2</v>
      </c>
      <c r="T31">
        <f t="shared" si="11"/>
        <v>28.576143581195666</v>
      </c>
    </row>
    <row r="32" spans="1:20">
      <c r="A32">
        <v>2.5</v>
      </c>
      <c r="B32">
        <f t="shared" si="1"/>
        <v>2.25</v>
      </c>
      <c r="C32">
        <f t="shared" si="2"/>
        <v>598.63905841133283</v>
      </c>
      <c r="D32">
        <f t="shared" si="2"/>
        <v>718.54091165766613</v>
      </c>
      <c r="E32">
        <f t="shared" si="2"/>
        <v>829.29487560774896</v>
      </c>
      <c r="F32">
        <f t="shared" si="3"/>
        <v>2.6095203271028041E-2</v>
      </c>
      <c r="G32">
        <f t="shared" si="4"/>
        <v>3.3132586448598129E-2</v>
      </c>
      <c r="H32">
        <f t="shared" si="5"/>
        <v>4.0169969626168228E-2</v>
      </c>
      <c r="I32">
        <f t="shared" si="12"/>
        <v>43.590879853846225</v>
      </c>
      <c r="J32">
        <f t="shared" si="13"/>
        <v>46.110925503408858</v>
      </c>
      <c r="K32">
        <f t="shared" si="14"/>
        <v>48.438704745075938</v>
      </c>
      <c r="L32">
        <f t="shared" si="6"/>
        <v>55.555555555555557</v>
      </c>
      <c r="M32">
        <f t="shared" si="7"/>
        <v>71.136305034871981</v>
      </c>
      <c r="N32">
        <f t="shared" si="8"/>
        <v>67.248577038264372</v>
      </c>
      <c r="O32">
        <f t="shared" si="9"/>
        <v>64.016867138398965</v>
      </c>
      <c r="P32">
        <f t="shared" si="15"/>
        <v>39.520169463817773</v>
      </c>
      <c r="Q32">
        <f t="shared" si="16"/>
        <v>37.360320576813542</v>
      </c>
      <c r="R32">
        <f t="shared" si="17"/>
        <v>35.564926187999426</v>
      </c>
      <c r="S32">
        <f t="shared" si="10"/>
        <v>4.5281699098877831E-2</v>
      </c>
      <c r="T32">
        <f t="shared" si="11"/>
        <v>32.536753351915799</v>
      </c>
    </row>
    <row r="33" spans="1:20">
      <c r="A33">
        <v>2.6</v>
      </c>
      <c r="B33">
        <f t="shared" si="1"/>
        <v>2.3519999999999999</v>
      </c>
      <c r="C33">
        <f t="shared" si="2"/>
        <v>592.11500845679893</v>
      </c>
      <c r="D33">
        <f t="shared" si="2"/>
        <v>714.07905791765324</v>
      </c>
      <c r="E33">
        <f t="shared" si="2"/>
        <v>826.73788321071981</v>
      </c>
      <c r="F33">
        <f t="shared" si="3"/>
        <v>2.5576702953271028E-2</v>
      </c>
      <c r="G33">
        <f t="shared" si="4"/>
        <v>3.2614086130841123E-2</v>
      </c>
      <c r="H33">
        <f t="shared" si="5"/>
        <v>3.9651469308411215E-2</v>
      </c>
      <c r="I33">
        <f t="shared" si="12"/>
        <v>43.195498489272154</v>
      </c>
      <c r="J33">
        <f t="shared" si="13"/>
        <v>45.67293462708178</v>
      </c>
      <c r="K33">
        <f t="shared" si="14"/>
        <v>47.961355241664677</v>
      </c>
      <c r="L33">
        <f t="shared" si="6"/>
        <v>57.482993197278908</v>
      </c>
      <c r="M33">
        <f t="shared" si="7"/>
        <v>72.155577691847185</v>
      </c>
      <c r="N33">
        <f t="shared" si="8"/>
        <v>68.241644042129053</v>
      </c>
      <c r="O33">
        <f t="shared" si="9"/>
        <v>64.985572894594597</v>
      </c>
      <c r="P33">
        <f t="shared" si="15"/>
        <v>41.477185816061812</v>
      </c>
      <c r="Q33">
        <f t="shared" si="16"/>
        <v>39.227339602448332</v>
      </c>
      <c r="R33">
        <f t="shared" si="17"/>
        <v>37.355652446212538</v>
      </c>
      <c r="S33">
        <f t="shared" si="10"/>
        <v>5.1723405616343129E-2</v>
      </c>
      <c r="T33">
        <f t="shared" si="11"/>
        <v>36.934600754810958</v>
      </c>
    </row>
    <row r="34" spans="1:20">
      <c r="A34">
        <v>2.7</v>
      </c>
      <c r="B34">
        <f t="shared" si="1"/>
        <v>2.4580000000000002</v>
      </c>
      <c r="C34">
        <f t="shared" si="2"/>
        <v>584.11608881818461</v>
      </c>
      <c r="D34">
        <f t="shared" si="2"/>
        <v>708.01000220069102</v>
      </c>
      <c r="E34">
        <f t="shared" si="2"/>
        <v>822.45145281121711</v>
      </c>
      <c r="F34">
        <f t="shared" si="3"/>
        <v>2.5037869289719628E-2</v>
      </c>
      <c r="G34">
        <f t="shared" si="4"/>
        <v>3.2075252467289719E-2</v>
      </c>
      <c r="H34">
        <f t="shared" si="5"/>
        <v>3.9112635644859811E-2</v>
      </c>
      <c r="I34">
        <f t="shared" si="12"/>
        <v>42.86454314308925</v>
      </c>
      <c r="J34">
        <f t="shared" si="13"/>
        <v>45.303388889409696</v>
      </c>
      <c r="K34">
        <f t="shared" si="14"/>
        <v>47.556163359149174</v>
      </c>
      <c r="L34">
        <f t="shared" si="6"/>
        <v>59.316517493897479</v>
      </c>
      <c r="M34">
        <f t="shared" si="7"/>
        <v>73.175271758917134</v>
      </c>
      <c r="N34">
        <f t="shared" si="8"/>
        <v>69.235981462097925</v>
      </c>
      <c r="O34">
        <f t="shared" si="9"/>
        <v>65.956216224367438</v>
      </c>
      <c r="P34">
        <f t="shared" si="15"/>
        <v>43.405022874085105</v>
      </c>
      <c r="Q34">
        <f t="shared" si="16"/>
        <v>41.068373056036933</v>
      </c>
      <c r="R34">
        <f t="shared" si="17"/>
        <v>39.122930535039757</v>
      </c>
      <c r="S34">
        <f t="shared" si="10"/>
        <v>5.9036526303706351E-2</v>
      </c>
      <c r="T34">
        <f t="shared" si="11"/>
        <v>41.798451118208284</v>
      </c>
    </row>
    <row r="35" spans="1:20">
      <c r="A35">
        <v>2.8</v>
      </c>
      <c r="B35">
        <f t="shared" si="1"/>
        <v>2.5679999999999996</v>
      </c>
      <c r="C35">
        <f t="shared" si="2"/>
        <v>574.74535658783407</v>
      </c>
      <c r="D35">
        <f t="shared" si="2"/>
        <v>700.44604836951476</v>
      </c>
      <c r="E35">
        <f t="shared" si="2"/>
        <v>816.5564295617628</v>
      </c>
      <c r="F35">
        <f t="shared" si="3"/>
        <v>2.4478702280373837E-2</v>
      </c>
      <c r="G35">
        <f t="shared" si="4"/>
        <v>3.1516085457943932E-2</v>
      </c>
      <c r="H35">
        <f t="shared" si="5"/>
        <v>3.8553468635514024E-2</v>
      </c>
      <c r="I35">
        <f t="shared" si="12"/>
        <v>42.590517695871007</v>
      </c>
      <c r="J35">
        <f t="shared" si="13"/>
        <v>44.994308314404066</v>
      </c>
      <c r="K35">
        <f t="shared" si="14"/>
        <v>47.214702180724075</v>
      </c>
      <c r="L35">
        <f t="shared" si="6"/>
        <v>61.059190031152646</v>
      </c>
      <c r="M35">
        <f t="shared" si="7"/>
        <v>74.19395083679548</v>
      </c>
      <c r="N35">
        <f t="shared" si="8"/>
        <v>70.230188982136667</v>
      </c>
      <c r="O35">
        <f t="shared" si="9"/>
        <v>66.927432136407901</v>
      </c>
      <c r="P35">
        <f t="shared" si="15"/>
        <v>45.302225433058922</v>
      </c>
      <c r="Q35">
        <f t="shared" si="16"/>
        <v>42.881984549840453</v>
      </c>
      <c r="R35">
        <f t="shared" si="17"/>
        <v>40.865347971140025</v>
      </c>
      <c r="S35">
        <f t="shared" si="10"/>
        <v>6.732249741440835E-2</v>
      </c>
      <c r="T35">
        <f t="shared" si="11"/>
        <v>47.1557772802892</v>
      </c>
    </row>
    <row r="36" spans="1:20">
      <c r="A36">
        <v>2.9</v>
      </c>
      <c r="B36">
        <f t="shared" si="1"/>
        <v>2.6819999999999995</v>
      </c>
      <c r="C36">
        <f t="shared" si="2"/>
        <v>564.0994600662774</v>
      </c>
      <c r="D36">
        <f t="shared" si="2"/>
        <v>691.49251646789367</v>
      </c>
      <c r="E36">
        <f t="shared" si="2"/>
        <v>809.16614364034933</v>
      </c>
      <c r="F36">
        <f t="shared" si="3"/>
        <v>2.3899201925233649E-2</v>
      </c>
      <c r="G36">
        <f t="shared" si="4"/>
        <v>3.0936585102803744E-2</v>
      </c>
      <c r="H36">
        <f t="shared" si="5"/>
        <v>3.7973968280373832E-2</v>
      </c>
      <c r="I36">
        <f t="shared" si="12"/>
        <v>42.367000178347404</v>
      </c>
      <c r="J36">
        <f t="shared" si="13"/>
        <v>44.738857422241018</v>
      </c>
      <c r="K36">
        <f t="shared" si="14"/>
        <v>46.929754264721375</v>
      </c>
      <c r="L36">
        <f t="shared" si="6"/>
        <v>62.714392244593583</v>
      </c>
      <c r="M36">
        <f t="shared" si="7"/>
        <v>75.210329254675287</v>
      </c>
      <c r="N36">
        <f t="shared" si="8"/>
        <v>71.223008734289294</v>
      </c>
      <c r="O36">
        <f t="shared" si="9"/>
        <v>67.897991005287281</v>
      </c>
      <c r="P36">
        <f t="shared" si="15"/>
        <v>47.167700897227377</v>
      </c>
      <c r="Q36">
        <f t="shared" si="16"/>
        <v>44.667077066023339</v>
      </c>
      <c r="R36">
        <f t="shared" si="17"/>
        <v>42.58181240525473</v>
      </c>
      <c r="S36">
        <f t="shared" si="10"/>
        <v>7.6692250241246068E-2</v>
      </c>
      <c r="T36">
        <f t="shared" si="11"/>
        <v>53.032117112904672</v>
      </c>
    </row>
    <row r="37" spans="1:20">
      <c r="A37">
        <v>3</v>
      </c>
      <c r="B37">
        <f t="shared" si="1"/>
        <v>2.8</v>
      </c>
      <c r="C37">
        <f t="shared" si="2"/>
        <v>552.2687370919607</v>
      </c>
      <c r="D37">
        <f t="shared" si="2"/>
        <v>681.24784987296891</v>
      </c>
      <c r="E37">
        <f t="shared" si="2"/>
        <v>800.38652555226554</v>
      </c>
      <c r="F37">
        <f t="shared" si="3"/>
        <v>2.329936822429907E-2</v>
      </c>
      <c r="G37">
        <f t="shared" si="4"/>
        <v>3.0336751401869162E-2</v>
      </c>
      <c r="H37">
        <f t="shared" si="5"/>
        <v>3.7374134579439257E-2</v>
      </c>
      <c r="I37">
        <f t="shared" si="12"/>
        <v>42.188461267941356</v>
      </c>
      <c r="J37">
        <f t="shared" si="13"/>
        <v>44.531151779085988</v>
      </c>
      <c r="K37">
        <f t="shared" si="14"/>
        <v>46.695107159195565</v>
      </c>
      <c r="L37">
        <f t="shared" si="6"/>
        <v>64.285714285714278</v>
      </c>
      <c r="M37">
        <f t="shared" si="7"/>
        <v>76.223260104029194</v>
      </c>
      <c r="N37">
        <f t="shared" si="8"/>
        <v>72.213314233774796</v>
      </c>
      <c r="O37">
        <f t="shared" si="9"/>
        <v>68.866788240827191</v>
      </c>
      <c r="P37">
        <f t="shared" si="15"/>
        <v>49.000667209733045</v>
      </c>
      <c r="Q37">
        <f t="shared" si="16"/>
        <v>46.422844864569505</v>
      </c>
      <c r="R37">
        <f t="shared" si="17"/>
        <v>44.271506726246045</v>
      </c>
      <c r="S37">
        <f t="shared" si="10"/>
        <v>8.7266840811506458E-2</v>
      </c>
      <c r="T37">
        <f t="shared" si="11"/>
        <v>59.450347668045431</v>
      </c>
    </row>
    <row r="38" spans="1:20">
      <c r="A38">
        <v>3.1</v>
      </c>
      <c r="B38">
        <f t="shared" si="1"/>
        <v>2.9219999999999997</v>
      </c>
      <c r="C38">
        <f t="shared" si="2"/>
        <v>539.33739720899359</v>
      </c>
      <c r="D38">
        <f t="shared" si="2"/>
        <v>669.8038138079545</v>
      </c>
      <c r="E38">
        <f t="shared" si="2"/>
        <v>790.31631974071604</v>
      </c>
      <c r="F38">
        <f t="shared" si="3"/>
        <v>2.2679201177570097E-2</v>
      </c>
      <c r="G38">
        <f t="shared" si="4"/>
        <v>2.9716584355140189E-2</v>
      </c>
      <c r="H38">
        <f t="shared" si="5"/>
        <v>3.6753967532710284E-2</v>
      </c>
      <c r="I38">
        <f t="shared" si="12"/>
        <v>42.050117968700569</v>
      </c>
      <c r="J38">
        <f t="shared" si="13"/>
        <v>44.366102047398165</v>
      </c>
      <c r="K38">
        <f t="shared" si="14"/>
        <v>46.50538855729107</v>
      </c>
      <c r="L38">
        <f t="shared" si="6"/>
        <v>65.776865160848729</v>
      </c>
      <c r="M38">
        <f t="shared" si="7"/>
        <v>77.231723769292245</v>
      </c>
      <c r="N38">
        <f t="shared" si="8"/>
        <v>73.200099750825203</v>
      </c>
      <c r="O38">
        <f t="shared" si="9"/>
        <v>69.832834348304345</v>
      </c>
      <c r="P38">
        <f t="shared" si="15"/>
        <v>50.80060680512652</v>
      </c>
      <c r="Q38">
        <f t="shared" si="16"/>
        <v>48.148730910707066</v>
      </c>
      <c r="R38">
        <f t="shared" si="17"/>
        <v>45.933849287283003</v>
      </c>
      <c r="S38">
        <f t="shared" si="10"/>
        <v>9.9178102480105501E-2</v>
      </c>
      <c r="T38">
        <f t="shared" si="11"/>
        <v>66.429871287410819</v>
      </c>
    </row>
    <row r="39" spans="1:20">
      <c r="A39">
        <v>3.2</v>
      </c>
      <c r="B39">
        <f t="shared" si="1"/>
        <v>3.0479999999999996</v>
      </c>
      <c r="C39">
        <f t="shared" si="2"/>
        <v>525.38376284775438</v>
      </c>
      <c r="D39">
        <f t="shared" si="2"/>
        <v>657.24575816260824</v>
      </c>
      <c r="E39">
        <f t="shared" si="2"/>
        <v>779.04736739614998</v>
      </c>
      <c r="F39">
        <f t="shared" si="3"/>
        <v>2.203870078504673E-2</v>
      </c>
      <c r="G39">
        <f t="shared" si="4"/>
        <v>2.9076083962616822E-2</v>
      </c>
      <c r="H39">
        <f t="shared" si="5"/>
        <v>3.6113467140186914E-2</v>
      </c>
      <c r="I39">
        <f t="shared" si="12"/>
        <v>41.947814804153175</v>
      </c>
      <c r="J39">
        <f t="shared" si="13"/>
        <v>44.239287361704278</v>
      </c>
      <c r="K39">
        <f t="shared" si="14"/>
        <v>46.355932452337022</v>
      </c>
      <c r="L39">
        <f t="shared" si="6"/>
        <v>67.191601049868765</v>
      </c>
      <c r="M39">
        <f t="shared" si="7"/>
        <v>78.234817046568409</v>
      </c>
      <c r="N39">
        <f t="shared" si="8"/>
        <v>74.182470207400485</v>
      </c>
      <c r="O39">
        <f t="shared" si="9"/>
        <v>70.795245464656944</v>
      </c>
      <c r="P39">
        <f t="shared" si="15"/>
        <v>52.567226152024972</v>
      </c>
      <c r="Q39">
        <f t="shared" si="16"/>
        <v>49.844389430694292</v>
      </c>
      <c r="R39">
        <f t="shared" si="17"/>
        <v>47.568458894887605</v>
      </c>
      <c r="S39">
        <f t="shared" si="10"/>
        <v>0.11256932142073217</v>
      </c>
      <c r="T39">
        <f t="shared" si="11"/>
        <v>73.985709003019451</v>
      </c>
    </row>
    <row r="40" spans="1:20">
      <c r="A40">
        <v>3.3</v>
      </c>
      <c r="B40">
        <f t="shared" si="1"/>
        <v>3.177999999999999</v>
      </c>
      <c r="C40">
        <f t="shared" si="2"/>
        <v>510.48054975832309</v>
      </c>
      <c r="D40">
        <f t="shared" si="2"/>
        <v>643.65292308848052</v>
      </c>
      <c r="E40">
        <f t="shared" si="2"/>
        <v>766.66493529360719</v>
      </c>
      <c r="F40">
        <f t="shared" si="3"/>
        <v>2.137786704672898E-2</v>
      </c>
      <c r="G40">
        <f t="shared" si="4"/>
        <v>2.8415250224299072E-2</v>
      </c>
      <c r="H40">
        <f t="shared" si="5"/>
        <v>3.5452633401869167E-2</v>
      </c>
      <c r="I40">
        <f t="shared" si="12"/>
        <v>41.877926704259167</v>
      </c>
      <c r="J40">
        <f t="shared" si="13"/>
        <v>44.146851828082099</v>
      </c>
      <c r="K40">
        <f t="shared" si="14"/>
        <v>46.24266973719358</v>
      </c>
      <c r="L40">
        <f t="shared" si="6"/>
        <v>68.533668974197596</v>
      </c>
      <c r="M40">
        <f t="shared" si="7"/>
        <v>79.231742905633013</v>
      </c>
      <c r="N40">
        <f t="shared" si="8"/>
        <v>75.159631653330393</v>
      </c>
      <c r="O40">
        <f t="shared" si="9"/>
        <v>71.753234424180448</v>
      </c>
      <c r="P40">
        <f t="shared" si="15"/>
        <v>54.300420405433812</v>
      </c>
      <c r="Q40">
        <f t="shared" si="16"/>
        <v>51.509653159519686</v>
      </c>
      <c r="R40">
        <f t="shared" si="17"/>
        <v>49.175124158547824</v>
      </c>
      <c r="S40">
        <f t="shared" si="10"/>
        <v>0.12759593501499722</v>
      </c>
      <c r="T40">
        <f t="shared" si="11"/>
        <v>82.127496546610757</v>
      </c>
    </row>
    <row r="41" spans="1:20">
      <c r="A41">
        <v>3.4</v>
      </c>
      <c r="B41">
        <f t="shared" si="1"/>
        <v>3.3119999999999994</v>
      </c>
      <c r="C41">
        <f t="shared" si="2"/>
        <v>494.69517121182838</v>
      </c>
      <c r="D41">
        <f t="shared" si="2"/>
        <v>629.09877049464751</v>
      </c>
      <c r="E41">
        <f t="shared" si="2"/>
        <v>753.2480725004192</v>
      </c>
      <c r="F41">
        <f t="shared" si="3"/>
        <v>2.0696699962616829E-2</v>
      </c>
      <c r="G41">
        <f t="shared" si="4"/>
        <v>2.7734083140186921E-2</v>
      </c>
      <c r="H41">
        <f t="shared" si="5"/>
        <v>3.4771466317757016E-2</v>
      </c>
      <c r="I41">
        <f t="shared" si="12"/>
        <v>41.837279130736668</v>
      </c>
      <c r="J41">
        <f t="shared" si="13"/>
        <v>44.085419398261067</v>
      </c>
      <c r="K41">
        <f t="shared" si="14"/>
        <v>46.162038227768136</v>
      </c>
      <c r="L41">
        <f t="shared" si="6"/>
        <v>69.806763285024147</v>
      </c>
      <c r="M41">
        <f t="shared" si="7"/>
        <v>80.221800922771664</v>
      </c>
      <c r="N41">
        <f t="shared" si="8"/>
        <v>76.130882350384809</v>
      </c>
      <c r="O41">
        <f t="shared" si="9"/>
        <v>72.706102382573576</v>
      </c>
      <c r="P41">
        <f t="shared" si="15"/>
        <v>56.00024267314253</v>
      </c>
      <c r="Q41">
        <f t="shared" si="16"/>
        <v>53.144504829133346</v>
      </c>
      <c r="R41">
        <f t="shared" si="17"/>
        <v>50.753776783970437</v>
      </c>
      <c r="S41">
        <f t="shared" si="10"/>
        <v>0.14442625313958693</v>
      </c>
      <c r="T41">
        <f t="shared" si="11"/>
        <v>90.858378277262858</v>
      </c>
    </row>
    <row r="42" spans="1:20">
      <c r="A42">
        <v>3.5</v>
      </c>
      <c r="B42">
        <f t="shared" si="1"/>
        <v>3.4499999999999993</v>
      </c>
      <c r="C42">
        <f t="shared" si="2"/>
        <v>478.09005403329314</v>
      </c>
      <c r="D42">
        <f t="shared" si="2"/>
        <v>613.65132843651884</v>
      </c>
      <c r="E42">
        <f t="shared" si="2"/>
        <v>738.8699809575661</v>
      </c>
      <c r="F42">
        <f t="shared" si="3"/>
        <v>1.9995199532710287E-2</v>
      </c>
      <c r="G42">
        <f t="shared" si="4"/>
        <v>2.7032582710280379E-2</v>
      </c>
      <c r="H42">
        <f t="shared" si="5"/>
        <v>3.4069965887850474E-2</v>
      </c>
      <c r="I42">
        <f t="shared" si="12"/>
        <v>41.82308199893626</v>
      </c>
      <c r="J42">
        <f t="shared" si="13"/>
        <v>44.052023449790106</v>
      </c>
      <c r="K42">
        <f t="shared" si="14"/>
        <v>46.110908232726189</v>
      </c>
      <c r="L42">
        <f t="shared" si="6"/>
        <v>71.014492753623188</v>
      </c>
      <c r="M42">
        <f t="shared" si="7"/>
        <v>81.204378390988509</v>
      </c>
      <c r="N42">
        <f t="shared" si="8"/>
        <v>77.095604472968731</v>
      </c>
      <c r="O42">
        <f t="shared" si="9"/>
        <v>73.653231009415947</v>
      </c>
      <c r="P42">
        <f t="shared" si="15"/>
        <v>57.666877408093285</v>
      </c>
      <c r="Q42">
        <f t="shared" si="16"/>
        <v>54.749052451818372</v>
      </c>
      <c r="R42">
        <f t="shared" si="17"/>
        <v>52.30446839799103</v>
      </c>
      <c r="S42">
        <f t="shared" si="10"/>
        <v>0.16324220235142109</v>
      </c>
      <c r="T42">
        <f t="shared" si="11"/>
        <v>100.17379432985257</v>
      </c>
    </row>
    <row r="43" spans="1:20">
      <c r="A43">
        <v>3.6</v>
      </c>
      <c r="B43">
        <f t="shared" si="1"/>
        <v>3.5919999999999996</v>
      </c>
      <c r="C43">
        <f t="shared" si="2"/>
        <v>460.72295743237345</v>
      </c>
      <c r="D43">
        <f t="shared" si="2"/>
        <v>597.37353855358288</v>
      </c>
      <c r="E43">
        <f t="shared" si="2"/>
        <v>723.59838934186007</v>
      </c>
      <c r="F43">
        <f t="shared" si="3"/>
        <v>1.9273365757009352E-2</v>
      </c>
      <c r="G43">
        <f t="shared" si="4"/>
        <v>2.6310748934579443E-2</v>
      </c>
      <c r="H43">
        <f t="shared" si="5"/>
        <v>3.3348132112149535E-2</v>
      </c>
      <c r="I43">
        <f t="shared" si="12"/>
        <v>41.832874715904225</v>
      </c>
      <c r="J43">
        <f t="shared" si="13"/>
        <v>44.044048215268305</v>
      </c>
      <c r="K43">
        <f t="shared" si="14"/>
        <v>46.08652064922493</v>
      </c>
      <c r="L43">
        <f t="shared" si="6"/>
        <v>72.16035634743875</v>
      </c>
      <c r="M43">
        <f t="shared" si="7"/>
        <v>82.178942098584159</v>
      </c>
      <c r="N43">
        <f t="shared" si="8"/>
        <v>78.053256419419625</v>
      </c>
      <c r="O43">
        <f t="shared" si="9"/>
        <v>74.594075245153775</v>
      </c>
      <c r="P43">
        <f t="shared" si="15"/>
        <v>59.30061746089369</v>
      </c>
      <c r="Q43">
        <f t="shared" si="16"/>
        <v>56.323507973033308</v>
      </c>
      <c r="R43">
        <f t="shared" si="17"/>
        <v>53.827350510979556</v>
      </c>
      <c r="S43">
        <f t="shared" si="10"/>
        <v>0.18424009297081728</v>
      </c>
      <c r="T43">
        <f t="shared" si="11"/>
        <v>110.06015628141822</v>
      </c>
    </row>
    <row r="44" spans="1:20">
      <c r="A44">
        <v>3.7</v>
      </c>
      <c r="B44">
        <f t="shared" si="1"/>
        <v>3.7379999999999995</v>
      </c>
      <c r="C44">
        <f t="shared" si="2"/>
        <v>442.64728794220304</v>
      </c>
      <c r="D44">
        <f t="shared" si="2"/>
        <v>580.3235992660525</v>
      </c>
      <c r="E44">
        <f t="shared" si="2"/>
        <v>707.49592236447245</v>
      </c>
      <c r="F44">
        <f t="shared" si="3"/>
        <v>1.8531198635514022E-2</v>
      </c>
      <c r="G44">
        <f t="shared" si="4"/>
        <v>2.5568581813084117E-2</v>
      </c>
      <c r="H44">
        <f t="shared" si="5"/>
        <v>3.2605964990654206E-2</v>
      </c>
      <c r="I44">
        <f t="shared" si="12"/>
        <v>41.864480231343158</v>
      </c>
      <c r="J44">
        <f t="shared" si="13"/>
        <v>44.059179818675723</v>
      </c>
      <c r="K44">
        <f t="shared" si="14"/>
        <v>46.086435214614525</v>
      </c>
      <c r="L44">
        <f t="shared" si="6"/>
        <v>73.247726056714811</v>
      </c>
      <c r="M44">
        <f t="shared" si="7"/>
        <v>83.145030755955204</v>
      </c>
      <c r="N44">
        <f t="shared" si="8"/>
        <v>79.003365717254269</v>
      </c>
      <c r="O44">
        <f t="shared" si="9"/>
        <v>75.528156608504588</v>
      </c>
      <c r="P44">
        <f t="shared" si="15"/>
        <v>60.901844357893339</v>
      </c>
      <c r="Q44">
        <f t="shared" si="16"/>
        <v>57.868168896158949</v>
      </c>
      <c r="R44">
        <f t="shared" si="17"/>
        <v>55.322657248283988</v>
      </c>
      <c r="S44">
        <f t="shared" si="10"/>
        <v>0.20763140906265831</v>
      </c>
      <c r="T44">
        <f t="shared" si="11"/>
        <v>120.49340662792395</v>
      </c>
    </row>
    <row r="45" spans="1:20">
      <c r="A45">
        <v>3.8</v>
      </c>
      <c r="B45">
        <f t="shared" si="1"/>
        <v>3.887999999999999</v>
      </c>
      <c r="C45">
        <f t="shared" si="2"/>
        <v>423.91240564592476</v>
      </c>
      <c r="D45">
        <f t="shared" si="2"/>
        <v>562.55529947749437</v>
      </c>
      <c r="E45">
        <f t="shared" si="2"/>
        <v>690.62045985337375</v>
      </c>
      <c r="F45">
        <f t="shared" si="3"/>
        <v>1.7768698168224305E-2</v>
      </c>
      <c r="G45">
        <f t="shared" si="4"/>
        <v>2.4806081345794401E-2</v>
      </c>
      <c r="H45">
        <f t="shared" si="5"/>
        <v>3.1843464523364493E-2</v>
      </c>
      <c r="I45">
        <f t="shared" si="12"/>
        <v>41.91596643922167</v>
      </c>
      <c r="J45">
        <f t="shared" si="13"/>
        <v>44.095365146918851</v>
      </c>
      <c r="K45">
        <f t="shared" si="14"/>
        <v>46.108487040950401</v>
      </c>
      <c r="L45">
        <f t="shared" si="6"/>
        <v>74.279835390946488</v>
      </c>
      <c r="M45">
        <f t="shared" si="7"/>
        <v>84.102248042788602</v>
      </c>
      <c r="N45">
        <f t="shared" si="8"/>
        <v>79.945522498319704</v>
      </c>
      <c r="O45">
        <f t="shared" si="9"/>
        <v>76.455057033074141</v>
      </c>
      <c r="P45">
        <f t="shared" si="15"/>
        <v>62.471011406268893</v>
      </c>
      <c r="Q45">
        <f t="shared" si="16"/>
        <v>59.383402514183963</v>
      </c>
      <c r="R45">
        <f t="shared" si="17"/>
        <v>56.79069051222173</v>
      </c>
      <c r="S45">
        <f t="shared" si="10"/>
        <v>0.23364362131556576</v>
      </c>
      <c r="T45">
        <f t="shared" si="11"/>
        <v>131.4374573601844</v>
      </c>
    </row>
    <row r="46" spans="1:20">
      <c r="A46">
        <v>3.9</v>
      </c>
      <c r="B46">
        <f t="shared" si="1"/>
        <v>4.0419999999999998</v>
      </c>
      <c r="C46">
        <f t="shared" si="2"/>
        <v>404.56391834389171</v>
      </c>
      <c r="D46">
        <f t="shared" si="2"/>
        <v>544.11833913610189</v>
      </c>
      <c r="E46">
        <f t="shared" si="2"/>
        <v>673.02548169495026</v>
      </c>
      <c r="F46">
        <f t="shared" si="3"/>
        <v>1.6985864355140191E-2</v>
      </c>
      <c r="G46">
        <f t="shared" si="4"/>
        <v>2.4023247532710283E-2</v>
      </c>
      <c r="H46">
        <f t="shared" si="5"/>
        <v>3.1060630710280375E-2</v>
      </c>
      <c r="I46">
        <f t="shared" si="12"/>
        <v>41.985613607542945</v>
      </c>
      <c r="J46">
        <f t="shared" si="13"/>
        <v>44.150777146846508</v>
      </c>
      <c r="K46">
        <f t="shared" si="14"/>
        <v>46.150749941974183</v>
      </c>
      <c r="L46">
        <f t="shared" si="6"/>
        <v>75.25977238990599</v>
      </c>
      <c r="M46">
        <f t="shared" si="7"/>
        <v>85.050256242845563</v>
      </c>
      <c r="N46">
        <f t="shared" si="8"/>
        <v>80.879373514939005</v>
      </c>
      <c r="O46">
        <f t="shared" si="9"/>
        <v>77.374413207246732</v>
      </c>
      <c r="P46">
        <f t="shared" si="15"/>
        <v>64.008629265397389</v>
      </c>
      <c r="Q46">
        <f t="shared" si="16"/>
        <v>60.869632417725008</v>
      </c>
      <c r="R46">
        <f t="shared" si="17"/>
        <v>58.231807267799248</v>
      </c>
      <c r="S46">
        <f t="shared" si="10"/>
        <v>0.26252102281907858</v>
      </c>
      <c r="T46">
        <f t="shared" si="11"/>
        <v>142.84250292462775</v>
      </c>
    </row>
    <row r="47" spans="1:20">
      <c r="A47">
        <v>4</v>
      </c>
      <c r="B47">
        <f t="shared" si="1"/>
        <v>4.1999999999999993</v>
      </c>
      <c r="C47">
        <f t="shared" si="2"/>
        <v>384.64396146179314</v>
      </c>
      <c r="D47">
        <f t="shared" si="2"/>
        <v>525.05863425750624</v>
      </c>
      <c r="E47">
        <f t="shared" si="2"/>
        <v>654.76039605537665</v>
      </c>
      <c r="F47">
        <f t="shared" si="3"/>
        <v>1.6182697196261687E-2</v>
      </c>
      <c r="G47">
        <f t="shared" si="4"/>
        <v>2.3220080373831782E-2</v>
      </c>
      <c r="H47">
        <f t="shared" si="5"/>
        <v>3.0257463551401874E-2</v>
      </c>
      <c r="I47">
        <f t="shared" si="12"/>
        <v>42.071886777479342</v>
      </c>
      <c r="J47">
        <f t="shared" si="13"/>
        <v>44.223785419065941</v>
      </c>
      <c r="K47">
        <f t="shared" si="14"/>
        <v>46.211505359348024</v>
      </c>
      <c r="L47">
        <f t="shared" si="6"/>
        <v>76.19047619047619</v>
      </c>
      <c r="M47">
        <f t="shared" si="7"/>
        <v>85.988770430625422</v>
      </c>
      <c r="N47">
        <f t="shared" si="8"/>
        <v>81.804616665226831</v>
      </c>
      <c r="O47">
        <f t="shared" si="9"/>
        <v>78.285911388517832</v>
      </c>
      <c r="P47">
        <f t="shared" si="15"/>
        <v>65.515253661428901</v>
      </c>
      <c r="Q47">
        <f t="shared" si="16"/>
        <v>62.32732698302997</v>
      </c>
      <c r="R47">
        <f t="shared" si="17"/>
        <v>59.646408676965969</v>
      </c>
      <c r="S47">
        <f t="shared" si="10"/>
        <v>0.29452558773883425</v>
      </c>
      <c r="T47">
        <f t="shared" si="11"/>
        <v>154.64320285204164</v>
      </c>
    </row>
    <row r="48" spans="1:20">
      <c r="A48">
        <v>4.0999999999999996</v>
      </c>
      <c r="B48">
        <f t="shared" si="1"/>
        <v>4.3619999999999983</v>
      </c>
      <c r="C48">
        <f t="shared" si="2"/>
        <v>364.19146238190518</v>
      </c>
      <c r="D48">
        <f t="shared" si="2"/>
        <v>505.41860497307681</v>
      </c>
      <c r="E48">
        <f t="shared" si="2"/>
        <v>635.87084933648271</v>
      </c>
      <c r="F48">
        <f t="shared" si="3"/>
        <v>1.5359196691588795E-2</v>
      </c>
      <c r="G48">
        <f t="shared" si="4"/>
        <v>2.2396579869158887E-2</v>
      </c>
      <c r="H48">
        <f t="shared" si="5"/>
        <v>2.9433963046728982E-2</v>
      </c>
      <c r="I48">
        <f t="shared" si="12"/>
        <v>42.173412279177896</v>
      </c>
      <c r="J48">
        <f t="shared" si="13"/>
        <v>44.312931199578479</v>
      </c>
      <c r="K48">
        <f t="shared" si="14"/>
        <v>46.289215927169295</v>
      </c>
      <c r="L48">
        <f t="shared" si="6"/>
        <v>77.074736359468119</v>
      </c>
      <c r="M48">
        <f t="shared" si="7"/>
        <v>86.917553172862497</v>
      </c>
      <c r="N48">
        <f t="shared" si="8"/>
        <v>82.720995994310726</v>
      </c>
      <c r="O48">
        <f t="shared" si="9"/>
        <v>79.189282661946763</v>
      </c>
      <c r="P48">
        <f t="shared" si="15"/>
        <v>66.991474958084297</v>
      </c>
      <c r="Q48">
        <f t="shared" si="16"/>
        <v>63.756989576541173</v>
      </c>
      <c r="R48">
        <f t="shared" si="17"/>
        <v>61.034930836649465</v>
      </c>
      <c r="S48">
        <f t="shared" si="10"/>
        <v>0.3299378528897588</v>
      </c>
      <c r="T48">
        <f t="shared" si="11"/>
        <v>166.75672933535412</v>
      </c>
    </row>
    <row r="49" spans="1:20">
      <c r="A49">
        <v>4.2</v>
      </c>
      <c r="B49">
        <f t="shared" si="1"/>
        <v>4.5279999999999996</v>
      </c>
      <c r="C49">
        <f t="shared" si="2"/>
        <v>343.24238854797062</v>
      </c>
      <c r="D49">
        <f t="shared" si="2"/>
        <v>485.23744589594685</v>
      </c>
      <c r="E49">
        <f t="shared" si="2"/>
        <v>616.39901710451102</v>
      </c>
      <c r="F49">
        <f t="shared" si="3"/>
        <v>1.4515362841121499E-2</v>
      </c>
      <c r="G49">
        <f t="shared" si="4"/>
        <v>2.1552746018691591E-2</v>
      </c>
      <c r="H49">
        <f t="shared" si="5"/>
        <v>2.8590129196261686E-2</v>
      </c>
      <c r="I49">
        <f t="shared" si="12"/>
        <v>42.288957673690327</v>
      </c>
      <c r="J49">
        <f t="shared" si="13"/>
        <v>44.416905993098709</v>
      </c>
      <c r="K49">
        <f t="shared" si="14"/>
        <v>46.382502896519391</v>
      </c>
      <c r="L49">
        <f t="shared" si="6"/>
        <v>77.915194346289752</v>
      </c>
      <c r="M49">
        <f t="shared" si="7"/>
        <v>87.836409707631262</v>
      </c>
      <c r="N49">
        <f t="shared" si="8"/>
        <v>83.628297137852996</v>
      </c>
      <c r="O49">
        <f t="shared" si="9"/>
        <v>80.084298611959653</v>
      </c>
      <c r="P49">
        <f t="shared" si="15"/>
        <v>68.437909330504212</v>
      </c>
      <c r="Q49">
        <f t="shared" si="16"/>
        <v>65.159150243450824</v>
      </c>
      <c r="R49">
        <f t="shared" si="17"/>
        <v>62.397836904371388</v>
      </c>
      <c r="S49">
        <f t="shared" si="10"/>
        <v>0.36905782220725841</v>
      </c>
      <c r="T49">
        <f t="shared" si="11"/>
        <v>179.08067503577053</v>
      </c>
    </row>
    <row r="50" spans="1:20">
      <c r="A50">
        <v>4.3</v>
      </c>
      <c r="B50">
        <f t="shared" si="1"/>
        <v>4.6979999999999986</v>
      </c>
      <c r="C50">
        <f t="shared" si="2"/>
        <v>321.82997919215489</v>
      </c>
      <c r="D50">
        <f t="shared" si="2"/>
        <v>464.5513786396088</v>
      </c>
      <c r="E50">
        <f t="shared" si="2"/>
        <v>596.38387581406027</v>
      </c>
      <c r="F50">
        <f t="shared" si="3"/>
        <v>1.3651195644859823E-2</v>
      </c>
      <c r="G50">
        <f t="shared" si="4"/>
        <v>2.0688578822429915E-2</v>
      </c>
      <c r="H50">
        <f t="shared" si="5"/>
        <v>2.7725962000000007E-2</v>
      </c>
      <c r="I50">
        <f t="shared" si="12"/>
        <v>42.417414558850375</v>
      </c>
      <c r="J50">
        <f t="shared" si="13"/>
        <v>44.534533258763112</v>
      </c>
      <c r="K50">
        <f t="shared" si="14"/>
        <v>46.49012678646659</v>
      </c>
      <c r="L50">
        <f t="shared" si="6"/>
        <v>78.714346530438476</v>
      </c>
      <c r="M50">
        <f t="shared" si="7"/>
        <v>88.745183564496571</v>
      </c>
      <c r="N50">
        <f t="shared" si="8"/>
        <v>84.526343174727486</v>
      </c>
      <c r="O50">
        <f t="shared" si="9"/>
        <v>80.970767377049526</v>
      </c>
      <c r="P50">
        <f t="shared" si="15"/>
        <v>69.855191320031565</v>
      </c>
      <c r="Q50">
        <f t="shared" si="16"/>
        <v>66.534358676062624</v>
      </c>
      <c r="R50">
        <f t="shared" si="17"/>
        <v>63.73561042152599</v>
      </c>
      <c r="S50">
        <f t="shared" si="10"/>
        <v>0.41220589411641584</v>
      </c>
      <c r="T50">
        <f t="shared" si="11"/>
        <v>191.49081639515359</v>
      </c>
    </row>
    <row r="51" spans="1:20">
      <c r="A51">
        <v>4.4000000000000004</v>
      </c>
      <c r="B51">
        <f t="shared" si="1"/>
        <v>4.8719999999999999</v>
      </c>
      <c r="C51">
        <f t="shared" si="2"/>
        <v>299.98496089591362</v>
      </c>
      <c r="D51">
        <f t="shared" si="2"/>
        <v>443.39388671992407</v>
      </c>
      <c r="E51">
        <f t="shared" si="2"/>
        <v>575.86145557560633</v>
      </c>
      <c r="F51">
        <f t="shared" si="3"/>
        <v>1.2766695102803741E-2</v>
      </c>
      <c r="G51">
        <f t="shared" si="4"/>
        <v>1.9804078280373835E-2</v>
      </c>
      <c r="H51">
        <f t="shared" si="5"/>
        <v>2.6841461457943926E-2</v>
      </c>
      <c r="I51">
        <f t="shared" si="12"/>
        <v>42.557783779145602</v>
      </c>
      <c r="J51">
        <f t="shared" si="13"/>
        <v>44.664752657907883</v>
      </c>
      <c r="K51">
        <f t="shared" si="14"/>
        <v>46.61097074315272</v>
      </c>
      <c r="L51">
        <f t="shared" si="6"/>
        <v>79.474548440065689</v>
      </c>
      <c r="M51">
        <f t="shared" si="7"/>
        <v>89.643752590396488</v>
      </c>
      <c r="N51">
        <f t="shared" si="8"/>
        <v>85.414990856730142</v>
      </c>
      <c r="O51">
        <f t="shared" si="9"/>
        <v>81.848530057781616</v>
      </c>
      <c r="P51">
        <f t="shared" si="15"/>
        <v>71.243967575947295</v>
      </c>
      <c r="Q51">
        <f t="shared" si="16"/>
        <v>67.883178283509679</v>
      </c>
      <c r="R51">
        <f t="shared" si="17"/>
        <v>65.048749668253379</v>
      </c>
      <c r="S51">
        <f t="shared" si="10"/>
        <v>0.45972381179919569</v>
      </c>
      <c r="T51">
        <f t="shared" si="11"/>
        <v>203.83872773134428</v>
      </c>
    </row>
    <row r="52" spans="1:20">
      <c r="A52">
        <v>4.5</v>
      </c>
      <c r="B52">
        <f t="shared" si="1"/>
        <v>5.0499999999999989</v>
      </c>
      <c r="C52">
        <f t="shared" si="2"/>
        <v>277.73574745469881</v>
      </c>
      <c r="D52">
        <f t="shared" si="2"/>
        <v>421.79593335263661</v>
      </c>
      <c r="E52">
        <f t="shared" si="2"/>
        <v>554.86507451764487</v>
      </c>
      <c r="F52">
        <f t="shared" si="3"/>
        <v>1.1861861214953279E-2</v>
      </c>
      <c r="G52">
        <f t="shared" si="4"/>
        <v>1.8899244392523371E-2</v>
      </c>
      <c r="H52">
        <f t="shared" si="5"/>
        <v>2.5936627570093466E-2</v>
      </c>
      <c r="I52">
        <f t="shared" si="12"/>
        <v>42.709162661490147</v>
      </c>
      <c r="J52">
        <f t="shared" si="13"/>
        <v>44.806606460861545</v>
      </c>
      <c r="K52">
        <f t="shared" si="14"/>
        <v>46.744026180852501</v>
      </c>
      <c r="L52">
        <f t="shared" si="6"/>
        <v>80.198019801980195</v>
      </c>
      <c r="M52">
        <f t="shared" si="7"/>
        <v>90.532025347588146</v>
      </c>
      <c r="N52">
        <f t="shared" si="8"/>
        <v>86.294127184608584</v>
      </c>
      <c r="O52">
        <f t="shared" si="9"/>
        <v>82.717457449742</v>
      </c>
      <c r="P52">
        <f t="shared" si="15"/>
        <v>72.604891615392475</v>
      </c>
      <c r="Q52">
        <f t="shared" si="16"/>
        <v>69.206181207458371</v>
      </c>
      <c r="R52">
        <f t="shared" si="17"/>
        <v>66.337762905238634</v>
      </c>
      <c r="S52">
        <f t="shared" si="10"/>
        <v>0.51197563635964771</v>
      </c>
      <c r="T52">
        <f t="shared" si="11"/>
        <v>215.94924139212767</v>
      </c>
    </row>
    <row r="53" spans="1:20">
      <c r="A53">
        <v>4.5999999999999996</v>
      </c>
      <c r="B53">
        <f t="shared" si="1"/>
        <v>5.2319999999999984</v>
      </c>
      <c r="C53">
        <f t="shared" si="2"/>
        <v>255.10862469283938</v>
      </c>
      <c r="D53">
        <f t="shared" si="2"/>
        <v>399.78616285072127</v>
      </c>
      <c r="E53">
        <f t="shared" si="2"/>
        <v>533.42555550135</v>
      </c>
      <c r="F53">
        <f t="shared" si="3"/>
        <v>1.0936693981308421E-2</v>
      </c>
      <c r="G53">
        <f t="shared" si="4"/>
        <v>1.7974077158878516E-2</v>
      </c>
      <c r="H53">
        <f t="shared" si="5"/>
        <v>2.5011460336448608E-2</v>
      </c>
      <c r="I53">
        <f t="shared" si="12"/>
        <v>42.870733964704726</v>
      </c>
      <c r="J53">
        <f t="shared" si="13"/>
        <v>44.959227779951881</v>
      </c>
      <c r="K53">
        <f t="shared" si="14"/>
        <v>46.888380353170589</v>
      </c>
      <c r="L53">
        <f t="shared" si="6"/>
        <v>80.886850152905197</v>
      </c>
      <c r="M53">
        <f t="shared" si="7"/>
        <v>91.409937851878993</v>
      </c>
      <c r="N53">
        <f t="shared" si="8"/>
        <v>87.163666301349693</v>
      </c>
      <c r="O53">
        <f t="shared" si="9"/>
        <v>83.577447074541737</v>
      </c>
      <c r="P53">
        <f t="shared" si="15"/>
        <v>73.938619455113127</v>
      </c>
      <c r="Q53">
        <f t="shared" si="16"/>
        <v>70.503944148951049</v>
      </c>
      <c r="R53">
        <f t="shared" si="17"/>
        <v>67.603164376808223</v>
      </c>
      <c r="S53">
        <f t="shared" si="10"/>
        <v>0.56934874288712345</v>
      </c>
      <c r="T53">
        <f t="shared" si="11"/>
        <v>227.61774924272495</v>
      </c>
    </row>
    <row r="54" spans="1:20">
      <c r="A54">
        <v>4.7</v>
      </c>
      <c r="B54">
        <f t="shared" si="1"/>
        <v>5.4179999999999993</v>
      </c>
      <c r="C54">
        <f t="shared" si="2"/>
        <v>232.12792098876727</v>
      </c>
      <c r="D54">
        <f t="shared" si="2"/>
        <v>377.39108644993939</v>
      </c>
      <c r="E54">
        <f t="shared" si="2"/>
        <v>511.5714260791234</v>
      </c>
      <c r="F54">
        <f t="shared" si="3"/>
        <v>9.9911934018691653E-3</v>
      </c>
      <c r="G54">
        <f t="shared" si="4"/>
        <v>1.7028576579439257E-2</v>
      </c>
      <c r="H54">
        <f t="shared" si="5"/>
        <v>2.4065959757009349E-2</v>
      </c>
      <c r="I54">
        <f t="shared" si="12"/>
        <v>43.041756283823524</v>
      </c>
      <c r="J54">
        <f t="shared" si="13"/>
        <v>45.121830352763467</v>
      </c>
      <c r="K54">
        <f t="shared" si="14"/>
        <v>47.043205562632672</v>
      </c>
      <c r="L54">
        <f t="shared" si="6"/>
        <v>81.543004798818757</v>
      </c>
      <c r="M54">
        <f t="shared" si="7"/>
        <v>92.277450621388951</v>
      </c>
      <c r="N54">
        <f t="shared" si="8"/>
        <v>88.02354667545373</v>
      </c>
      <c r="O54">
        <f t="shared" si="9"/>
        <v>84.428420483599936</v>
      </c>
      <c r="P54">
        <f t="shared" si="15"/>
        <v>75.245805988426795</v>
      </c>
      <c r="Q54">
        <f t="shared" si="16"/>
        <v>71.777044889655699</v>
      </c>
      <c r="R54">
        <f t="shared" si="17"/>
        <v>68.845470966508771</v>
      </c>
      <c r="S54">
        <f t="shared" si="10"/>
        <v>0.63225483941749039</v>
      </c>
      <c r="T54">
        <f t="shared" si="11"/>
        <v>238.60734076099865</v>
      </c>
    </row>
    <row r="55" spans="1:20">
      <c r="A55">
        <v>4.8</v>
      </c>
      <c r="B55">
        <f t="shared" si="1"/>
        <v>5.6079999999999988</v>
      </c>
      <c r="C55">
        <f t="shared" si="2"/>
        <v>208.81616433702541</v>
      </c>
      <c r="D55">
        <f t="shared" si="2"/>
        <v>354.63525346319375</v>
      </c>
      <c r="E55">
        <f t="shared" si="2"/>
        <v>489.32910266612492</v>
      </c>
      <c r="F55">
        <f t="shared" si="3"/>
        <v>9.0253594766355229E-3</v>
      </c>
      <c r="G55">
        <f t="shared" si="4"/>
        <v>1.6062742654205615E-2</v>
      </c>
      <c r="H55">
        <f t="shared" si="5"/>
        <v>2.3100125831775706E-2</v>
      </c>
      <c r="I55">
        <f t="shared" si="12"/>
        <v>43.221555693690263</v>
      </c>
      <c r="J55">
        <f t="shared" si="13"/>
        <v>45.293699645888999</v>
      </c>
      <c r="K55">
        <f t="shared" si="14"/>
        <v>47.207749765779205</v>
      </c>
      <c r="L55">
        <f t="shared" si="6"/>
        <v>82.168330955777463</v>
      </c>
      <c r="M55">
        <f t="shared" si="7"/>
        <v>93.134546008165643</v>
      </c>
      <c r="N55">
        <f t="shared" si="8"/>
        <v>88.873728548775048</v>
      </c>
      <c r="O55">
        <f t="shared" si="9"/>
        <v>85.270320811107695</v>
      </c>
      <c r="P55">
        <f t="shared" si="15"/>
        <v>76.527101998150371</v>
      </c>
      <c r="Q55">
        <f t="shared" si="16"/>
        <v>73.02605940669676</v>
      </c>
      <c r="R55">
        <f t="shared" si="17"/>
        <v>70.065199411124155</v>
      </c>
      <c r="S55">
        <f t="shared" si="10"/>
        <v>0.70113100879235379</v>
      </c>
      <c r="T55">
        <f t="shared" si="11"/>
        <v>248.64577301398111</v>
      </c>
    </row>
    <row r="56" spans="1:20">
      <c r="A56">
        <v>4.9000000000000004</v>
      </c>
      <c r="B56">
        <f t="shared" si="1"/>
        <v>5.8019999999999996</v>
      </c>
      <c r="C56">
        <f t="shared" si="2"/>
        <v>185.19422680427255</v>
      </c>
      <c r="D56">
        <f t="shared" si="2"/>
        <v>331.54140869781168</v>
      </c>
      <c r="E56">
        <f t="shared" si="2"/>
        <v>466.72305992995371</v>
      </c>
      <c r="F56">
        <f t="shared" si="3"/>
        <v>8.0391922056074813E-3</v>
      </c>
      <c r="G56">
        <f t="shared" si="4"/>
        <v>1.5076575383177573E-2</v>
      </c>
      <c r="H56">
        <f t="shared" si="5"/>
        <v>2.2113958560747667E-2</v>
      </c>
      <c r="I56">
        <f t="shared" si="12"/>
        <v>43.409518451695128</v>
      </c>
      <c r="J56">
        <f t="shared" si="13"/>
        <v>45.474185087146509</v>
      </c>
      <c r="K56">
        <f t="shared" si="14"/>
        <v>47.381328370761352</v>
      </c>
      <c r="L56">
        <f t="shared" si="6"/>
        <v>82.764563943467778</v>
      </c>
      <c r="M56">
        <f t="shared" si="7"/>
        <v>93.981225787043002</v>
      </c>
      <c r="N56">
        <f t="shared" si="8"/>
        <v>89.714191625364876</v>
      </c>
      <c r="O56">
        <f t="shared" si="9"/>
        <v>86.103110554264433</v>
      </c>
      <c r="P56">
        <f t="shared" si="15"/>
        <v>77.783151711372028</v>
      </c>
      <c r="Q56">
        <f t="shared" si="16"/>
        <v>74.251559494140324</v>
      </c>
      <c r="R56">
        <f t="shared" si="17"/>
        <v>71.262863991998941</v>
      </c>
      <c r="S56">
        <f t="shared" si="10"/>
        <v>0.77644077341628559</v>
      </c>
      <c r="T56">
        <f t="shared" si="11"/>
        <v>257.42226778885373</v>
      </c>
    </row>
    <row r="57" spans="1:20">
      <c r="A57">
        <v>5</v>
      </c>
      <c r="B57">
        <f t="shared" si="1"/>
        <v>5.9999999999999991</v>
      </c>
      <c r="C57">
        <f t="shared" si="2"/>
        <v>161.281457241097</v>
      </c>
      <c r="D57">
        <f t="shared" si="2"/>
        <v>308.13063707489079</v>
      </c>
      <c r="E57">
        <f t="shared" si="2"/>
        <v>443.77598640904398</v>
      </c>
      <c r="F57">
        <f t="shared" si="3"/>
        <v>7.0326915887850535E-3</v>
      </c>
      <c r="G57">
        <f t="shared" si="4"/>
        <v>1.4070074766355146E-2</v>
      </c>
      <c r="H57">
        <f t="shared" si="5"/>
        <v>2.110745794392524E-2</v>
      </c>
      <c r="I57">
        <f t="shared" si="12"/>
        <v>43.605084608530035</v>
      </c>
      <c r="J57">
        <f t="shared" si="13"/>
        <v>45.662693265179705</v>
      </c>
      <c r="K57">
        <f t="shared" si="14"/>
        <v>47.563317057155388</v>
      </c>
      <c r="L57">
        <f t="shared" si="6"/>
        <v>83.333333333333329</v>
      </c>
      <c r="M57">
        <f t="shared" si="7"/>
        <v>94.817508978148339</v>
      </c>
      <c r="N57">
        <f t="shared" si="8"/>
        <v>90.544932979566795</v>
      </c>
      <c r="O57">
        <f t="shared" si="9"/>
        <v>86.926769560539256</v>
      </c>
      <c r="P57">
        <f t="shared" si="15"/>
        <v>79.014590815123611</v>
      </c>
      <c r="Q57">
        <f t="shared" si="16"/>
        <v>75.454110816305658</v>
      </c>
      <c r="R57">
        <f t="shared" si="17"/>
        <v>72.438974633782706</v>
      </c>
      <c r="S57">
        <f t="shared" si="10"/>
        <v>0.85867518291205325</v>
      </c>
      <c r="T57">
        <f t="shared" si="11"/>
        <v>264.58413115108937</v>
      </c>
    </row>
    <row r="58" spans="1:20">
      <c r="A58">
        <v>5.0999999999999996</v>
      </c>
      <c r="B58">
        <f t="shared" si="1"/>
        <v>6.2019999999999982</v>
      </c>
      <c r="C58">
        <f t="shared" si="2"/>
        <v>137.09580309721352</v>
      </c>
      <c r="D58">
        <f t="shared" si="2"/>
        <v>284.42249637433036</v>
      </c>
      <c r="E58">
        <f t="shared" si="2"/>
        <v>420.50892735364278</v>
      </c>
      <c r="F58">
        <f t="shared" si="3"/>
        <v>6.005857626168236E-3</v>
      </c>
      <c r="G58">
        <f t="shared" si="4"/>
        <v>1.3043240803738329E-2</v>
      </c>
      <c r="H58">
        <f t="shared" si="5"/>
        <v>2.0080623981308422E-2</v>
      </c>
      <c r="I58">
        <f t="shared" si="12"/>
        <v>43.807742399740214</v>
      </c>
      <c r="J58">
        <f t="shared" si="13"/>
        <v>45.858681960839107</v>
      </c>
      <c r="K58">
        <f t="shared" si="14"/>
        <v>47.753145474652115</v>
      </c>
      <c r="L58">
        <f t="shared" si="6"/>
        <v>83.876168977749117</v>
      </c>
      <c r="M58">
        <f t="shared" si="7"/>
        <v>95.643429881399626</v>
      </c>
      <c r="N58">
        <f t="shared" si="8"/>
        <v>91.365965163367406</v>
      </c>
      <c r="O58">
        <f t="shared" si="9"/>
        <v>87.741293203314186</v>
      </c>
      <c r="P58">
        <f t="shared" si="15"/>
        <v>80.222044863437745</v>
      </c>
      <c r="Q58">
        <f t="shared" si="16"/>
        <v>76.634271328577427</v>
      </c>
      <c r="R58">
        <f t="shared" si="17"/>
        <v>73.594035350474101</v>
      </c>
      <c r="S58">
        <f t="shared" si="10"/>
        <v>0.94835392467385915</v>
      </c>
      <c r="T58">
        <f t="shared" si="11"/>
        <v>269.73319070213267</v>
      </c>
    </row>
    <row r="59" spans="1:20">
      <c r="A59">
        <v>5.2</v>
      </c>
      <c r="B59">
        <f t="shared" si="1"/>
        <v>6.4079999999999995</v>
      </c>
      <c r="C59">
        <f t="shared" si="2"/>
        <v>112.65392216019127</v>
      </c>
      <c r="D59">
        <f t="shared" si="2"/>
        <v>260.43513899929064</v>
      </c>
      <c r="E59">
        <f t="shared" si="2"/>
        <v>396.94141575108466</v>
      </c>
      <c r="F59">
        <f t="shared" si="3"/>
        <v>4.9586903177570143E-3</v>
      </c>
      <c r="G59">
        <f t="shared" si="4"/>
        <v>1.1996073495327107E-2</v>
      </c>
      <c r="H59">
        <f t="shared" si="5"/>
        <v>1.90334566728972E-2</v>
      </c>
      <c r="I59">
        <f t="shared" si="12"/>
        <v>44.017023310612046</v>
      </c>
      <c r="J59">
        <f t="shared" si="13"/>
        <v>46.061654895807976</v>
      </c>
      <c r="K59">
        <f t="shared" si="14"/>
        <v>47.95029169955086</v>
      </c>
      <c r="L59">
        <f t="shared" si="6"/>
        <v>84.394506866416975</v>
      </c>
      <c r="M59">
        <f t="shared" si="7"/>
        <v>96.459036303170194</v>
      </c>
      <c r="N59">
        <f t="shared" si="8"/>
        <v>92.177314494669162</v>
      </c>
      <c r="O59">
        <f t="shared" si="9"/>
        <v>88.546690728798694</v>
      </c>
      <c r="P59">
        <f t="shared" si="15"/>
        <v>81.406128016158604</v>
      </c>
      <c r="Q59">
        <f t="shared" si="16"/>
        <v>77.792590010482343</v>
      </c>
      <c r="R59">
        <f t="shared" si="17"/>
        <v>74.728542987101022</v>
      </c>
      <c r="S59">
        <f t="shared" si="10"/>
        <v>1.0460264573185816</v>
      </c>
      <c r="T59">
        <f t="shared" si="11"/>
        <v>272.42204580870037</v>
      </c>
    </row>
    <row r="60" spans="1:20">
      <c r="A60">
        <v>5.3</v>
      </c>
      <c r="B60">
        <f t="shared" si="1"/>
        <v>6.6179999999999986</v>
      </c>
      <c r="C60">
        <f t="shared" si="2"/>
        <v>87.971285001590175</v>
      </c>
      <c r="D60">
        <f t="shared" si="2"/>
        <v>236.18542361427754</v>
      </c>
      <c r="E60">
        <f t="shared" si="2"/>
        <v>373.09159245453463</v>
      </c>
      <c r="F60">
        <f t="shared" si="3"/>
        <v>3.8911896635514119E-3</v>
      </c>
      <c r="G60">
        <f t="shared" si="4"/>
        <v>1.0928572841121505E-2</v>
      </c>
      <c r="H60">
        <f t="shared" si="5"/>
        <v>1.7965956018691599E-2</v>
      </c>
      <c r="I60">
        <f t="shared" si="12"/>
        <v>44.232497723331818</v>
      </c>
      <c r="J60">
        <f t="shared" si="13"/>
        <v>46.271157101419305</v>
      </c>
      <c r="K60">
        <f t="shared" si="14"/>
        <v>48.154277346469421</v>
      </c>
      <c r="L60">
        <f t="shared" si="6"/>
        <v>84.889694771834385</v>
      </c>
      <c r="M60">
        <f t="shared" si="7"/>
        <v>97.264387957023672</v>
      </c>
      <c r="N60">
        <f t="shared" si="8"/>
        <v>92.979019509722661</v>
      </c>
      <c r="O60">
        <f t="shared" si="9"/>
        <v>89.342983758549423</v>
      </c>
      <c r="P60">
        <f t="shared" si="15"/>
        <v>82.567442058410236</v>
      </c>
      <c r="Q60">
        <f t="shared" si="16"/>
        <v>78.929605863647907</v>
      </c>
      <c r="R60">
        <f t="shared" si="17"/>
        <v>75.842986212682177</v>
      </c>
      <c r="S60">
        <f t="shared" si="10"/>
        <v>1.152273167035017</v>
      </c>
      <c r="T60">
        <f t="shared" si="11"/>
        <v>272.15012607553069</v>
      </c>
    </row>
    <row r="61" spans="1:20">
      <c r="A61">
        <v>5.4</v>
      </c>
      <c r="B61">
        <f t="shared" si="1"/>
        <v>6.8319999999999999</v>
      </c>
      <c r="C61">
        <f t="shared" si="2"/>
        <v>63.062268872523852</v>
      </c>
      <c r="D61">
        <f t="shared" si="2"/>
        <v>211.68901746546459</v>
      </c>
      <c r="E61">
        <f t="shared" si="2"/>
        <v>348.97631628529348</v>
      </c>
      <c r="F61">
        <f t="shared" si="3"/>
        <v>2.8033556635514052E-3</v>
      </c>
      <c r="G61">
        <f t="shared" si="4"/>
        <v>9.840738841121497E-3</v>
      </c>
      <c r="H61">
        <f t="shared" si="5"/>
        <v>1.6878122018691592E-2</v>
      </c>
      <c r="I61">
        <f t="shared" si="12"/>
        <v>44.453771069008013</v>
      </c>
      <c r="J61">
        <f t="shared" si="13"/>
        <v>46.486770825165443</v>
      </c>
      <c r="K61">
        <f t="shared" si="14"/>
        <v>48.364663248074031</v>
      </c>
      <c r="L61">
        <f t="shared" si="6"/>
        <v>85.362997658079621</v>
      </c>
      <c r="M61">
        <f t="shared" si="7"/>
        <v>98.059555022031574</v>
      </c>
      <c r="N61">
        <f t="shared" si="8"/>
        <v>93.771129564422097</v>
      </c>
      <c r="O61">
        <f t="shared" si="9"/>
        <v>90.130204933284077</v>
      </c>
      <c r="P61">
        <f t="shared" si="15"/>
        <v>83.706575656980107</v>
      </c>
      <c r="Q61">
        <f t="shared" si="16"/>
        <v>80.045847134032442</v>
      </c>
      <c r="R61">
        <f t="shared" si="17"/>
        <v>76.937844726421659</v>
      </c>
      <c r="S61">
        <f t="shared" si="10"/>
        <v>1.2677065468311393</v>
      </c>
      <c r="T61">
        <f t="shared" si="11"/>
        <v>268.35955333322084</v>
      </c>
    </row>
    <row r="62" spans="1:20">
      <c r="A62">
        <v>5.5</v>
      </c>
      <c r="B62">
        <f t="shared" si="1"/>
        <v>7.049999999999998</v>
      </c>
      <c r="C62">
        <f t="shared" si="2"/>
        <v>37.940243745740453</v>
      </c>
      <c r="D62">
        <f t="shared" si="2"/>
        <v>186.96049014287291</v>
      </c>
      <c r="E62">
        <f t="shared" si="2"/>
        <v>324.61126492608327</v>
      </c>
      <c r="F62">
        <f t="shared" si="3"/>
        <v>1.6951883177570217E-3</v>
      </c>
      <c r="G62">
        <f t="shared" si="4"/>
        <v>8.7325714953271141E-3</v>
      </c>
      <c r="H62">
        <f t="shared" si="5"/>
        <v>1.5769954672897206E-2</v>
      </c>
      <c r="I62">
        <f t="shared" si="12"/>
        <v>44.680480418561892</v>
      </c>
      <c r="J62">
        <f t="shared" si="13"/>
        <v>46.708111904572945</v>
      </c>
      <c r="K62">
        <f t="shared" si="14"/>
        <v>48.581045628493996</v>
      </c>
      <c r="L62">
        <f t="shared" si="6"/>
        <v>85.815602836879435</v>
      </c>
      <c r="M62">
        <f t="shared" si="7"/>
        <v>98.844616843677059</v>
      </c>
      <c r="N62">
        <f t="shared" si="8"/>
        <v>94.553703570531127</v>
      </c>
      <c r="O62">
        <f t="shared" si="9"/>
        <v>90.908396684937458</v>
      </c>
      <c r="P62">
        <f t="shared" si="15"/>
        <v>84.824103816205138</v>
      </c>
      <c r="Q62">
        <f t="shared" si="16"/>
        <v>81.141830723647274</v>
      </c>
      <c r="R62">
        <f t="shared" si="17"/>
        <v>78.013588644520794</v>
      </c>
      <c r="S62">
        <f t="shared" si="10"/>
        <v>1.3929723986793447</v>
      </c>
      <c r="T62">
        <f t="shared" si="11"/>
        <v>260.43080241258366</v>
      </c>
    </row>
    <row r="63" spans="1:20">
      <c r="A63">
        <v>5.6</v>
      </c>
      <c r="B63">
        <f t="shared" si="1"/>
        <v>7.2719999999999976</v>
      </c>
      <c r="C63">
        <f t="shared" si="2"/>
        <v>12.61765115508935</v>
      </c>
      <c r="D63">
        <f t="shared" si="2"/>
        <v>162.01339949369157</v>
      </c>
      <c r="E63">
        <f t="shared" si="2"/>
        <v>300.01102736851493</v>
      </c>
      <c r="F63">
        <f t="shared" si="3"/>
        <v>5.6668762616823908E-4</v>
      </c>
      <c r="G63">
        <f t="shared" si="4"/>
        <v>7.6040708037383321E-3</v>
      </c>
      <c r="H63">
        <f t="shared" si="5"/>
        <v>1.4641453981308424E-2</v>
      </c>
      <c r="I63">
        <f t="shared" si="12"/>
        <v>44.912291456057943</v>
      </c>
      <c r="J63">
        <f t="shared" si="13"/>
        <v>46.934826548309154</v>
      </c>
      <c r="K63">
        <f t="shared" si="14"/>
        <v>48.80305270687191</v>
      </c>
      <c r="L63">
        <f t="shared" si="6"/>
        <v>86.248624862486238</v>
      </c>
      <c r="M63">
        <f t="shared" si="7"/>
        <v>99.619660763725989</v>
      </c>
      <c r="N63">
        <f t="shared" si="8"/>
        <v>95.326808854166018</v>
      </c>
      <c r="O63">
        <f t="shared" si="9"/>
        <v>91.677610125075432</v>
      </c>
      <c r="P63">
        <f t="shared" si="15"/>
        <v>85.920587501387416</v>
      </c>
      <c r="Q63">
        <f t="shared" si="16"/>
        <v>82.218061762008972</v>
      </c>
      <c r="R63">
        <f t="shared" si="17"/>
        <v>79.070678039669005</v>
      </c>
      <c r="S63">
        <f t="shared" si="10"/>
        <v>1.5287510585597257</v>
      </c>
      <c r="T63">
        <f t="shared" si="11"/>
        <v>247.67815597684071</v>
      </c>
    </row>
    <row r="64" spans="1:20">
      <c r="A64">
        <v>5.7</v>
      </c>
      <c r="B64">
        <f t="shared" si="1"/>
        <v>7.4979999999999984</v>
      </c>
      <c r="C64">
        <f t="shared" si="2"/>
        <v>-12.893923562893026</v>
      </c>
      <c r="D64">
        <f t="shared" si="2"/>
        <v>136.8603703457166</v>
      </c>
      <c r="E64">
        <f t="shared" si="2"/>
        <v>275.18918862385698</v>
      </c>
      <c r="F64">
        <f t="shared" si="3"/>
        <v>-5.8214641121494281E-4</v>
      </c>
      <c r="G64">
        <f t="shared" si="4"/>
        <v>6.45523676635515E-3</v>
      </c>
      <c r="H64">
        <f t="shared" si="5"/>
        <v>1.3492619943925243E-2</v>
      </c>
      <c r="I64">
        <f t="shared" si="12"/>
        <v>45.148895786095842</v>
      </c>
      <c r="J64">
        <f t="shared" si="13"/>
        <v>47.166588472973416</v>
      </c>
      <c r="K64">
        <f t="shared" si="14"/>
        <v>49.030341676568057</v>
      </c>
      <c r="L64">
        <f t="shared" si="6"/>
        <v>86.663110162710055</v>
      </c>
      <c r="M64">
        <f t="shared" si="7"/>
        <v>100.38478106670961</v>
      </c>
      <c r="N64">
        <f t="shared" si="8"/>
        <v>96.090520125022721</v>
      </c>
      <c r="O64">
        <f t="shared" si="9"/>
        <v>92.437904038855933</v>
      </c>
      <c r="P64">
        <f t="shared" si="15"/>
        <v>86.996573402437846</v>
      </c>
      <c r="Q64">
        <f t="shared" si="16"/>
        <v>83.275033311869521</v>
      </c>
      <c r="R64">
        <f t="shared" si="17"/>
        <v>80.109562609293931</v>
      </c>
      <c r="S64">
        <f t="shared" si="10"/>
        <v>1.6757586444013268</v>
      </c>
      <c r="T64">
        <f t="shared" si="11"/>
        <v>229.3449486828016</v>
      </c>
    </row>
    <row r="65" spans="1:20">
      <c r="A65">
        <v>5.8</v>
      </c>
      <c r="B65">
        <f t="shared" si="1"/>
        <v>7.727999999999998</v>
      </c>
      <c r="C65">
        <f t="shared" si="2"/>
        <v>-38.583685065696201</v>
      </c>
      <c r="D65">
        <f t="shared" si="2"/>
        <v>111.51316665071471</v>
      </c>
      <c r="E65">
        <f t="shared" si="2"/>
        <v>250.15840735327015</v>
      </c>
      <c r="F65">
        <f t="shared" si="3"/>
        <v>-1.7513137943925105E-3</v>
      </c>
      <c r="G65">
        <f t="shared" si="4"/>
        <v>5.2860693831775826E-3</v>
      </c>
      <c r="H65">
        <f t="shared" si="5"/>
        <v>1.2323452560747674E-2</v>
      </c>
      <c r="I65">
        <f t="shared" si="12"/>
        <v>45.390008533673225</v>
      </c>
      <c r="J65">
        <f t="shared" si="13"/>
        <v>47.403096351256771</v>
      </c>
      <c r="K65">
        <f t="shared" si="14"/>
        <v>49.262596013192031</v>
      </c>
      <c r="L65">
        <f t="shared" si="6"/>
        <v>87.060041407867487</v>
      </c>
      <c r="M65">
        <f t="shared" si="7"/>
        <v>101.14007803182221</v>
      </c>
      <c r="N65">
        <f t="shared" si="8"/>
        <v>96.844918545897798</v>
      </c>
      <c r="O65">
        <f t="shared" si="9"/>
        <v>93.18934397471547</v>
      </c>
      <c r="P65">
        <f t="shared" si="15"/>
        <v>88.0525938144539</v>
      </c>
      <c r="Q65">
        <f t="shared" si="16"/>
        <v>84.313226187474157</v>
      </c>
      <c r="R65">
        <f t="shared" si="17"/>
        <v>81.130681452107353</v>
      </c>
      <c r="S65">
        <f t="shared" si="10"/>
        <v>1.8347483269214182</v>
      </c>
      <c r="T65">
        <f t="shared" si="11"/>
        <v>204.59859594210809</v>
      </c>
    </row>
    <row r="66" spans="1:20">
      <c r="A66">
        <v>5.9</v>
      </c>
      <c r="B66">
        <f t="shared" si="1"/>
        <v>7.9619999999999989</v>
      </c>
      <c r="C66">
        <f t="shared" si="2"/>
        <v>-64.441567323733594</v>
      </c>
      <c r="D66">
        <f t="shared" si="2"/>
        <v>85.982757610118199</v>
      </c>
      <c r="E66">
        <f t="shared" si="2"/>
        <v>224.93048702270667</v>
      </c>
      <c r="F66">
        <f t="shared" si="3"/>
        <v>-2.9408145233644776E-3</v>
      </c>
      <c r="G66">
        <f t="shared" si="4"/>
        <v>4.0965686542056151E-3</v>
      </c>
      <c r="H66">
        <f t="shared" si="5"/>
        <v>1.1133951831775709E-2</v>
      </c>
      <c r="I66">
        <f t="shared" si="12"/>
        <v>45.635366200681872</v>
      </c>
      <c r="J66">
        <f t="shared" si="13"/>
        <v>47.644071533285448</v>
      </c>
      <c r="K66">
        <f t="shared" si="14"/>
        <v>49.499523071106587</v>
      </c>
      <c r="L66">
        <f t="shared" si="6"/>
        <v>87.440341622707862</v>
      </c>
      <c r="M66">
        <f t="shared" si="7"/>
        <v>101.88565708009365</v>
      </c>
      <c r="N66">
        <f t="shared" si="8"/>
        <v>97.590090893026229</v>
      </c>
      <c r="O66">
        <f t="shared" si="9"/>
        <v>93.932001420861866</v>
      </c>
      <c r="P66">
        <f t="shared" si="15"/>
        <v>89.089166615374523</v>
      </c>
      <c r="Q66">
        <f t="shared" si="16"/>
        <v>85.333108866773259</v>
      </c>
      <c r="R66">
        <f t="shared" si="17"/>
        <v>82.134462935448425</v>
      </c>
      <c r="S66">
        <f t="shared" si="10"/>
        <v>2.0065116233627744</v>
      </c>
      <c r="T66">
        <f t="shared" si="11"/>
        <v>172.5254025534862</v>
      </c>
    </row>
    <row r="67" spans="1:20">
      <c r="A67">
        <v>6</v>
      </c>
      <c r="B67">
        <f t="shared" si="1"/>
        <v>8.1999999999999993</v>
      </c>
      <c r="C67">
        <f t="shared" si="2"/>
        <v>-90.45817798670393</v>
      </c>
      <c r="D67">
        <f t="shared" si="2"/>
        <v>60.279378300378944</v>
      </c>
      <c r="E67">
        <f t="shared" si="2"/>
        <v>199.51644113913633</v>
      </c>
      <c r="F67">
        <f t="shared" si="3"/>
        <v>-4.1506485981308346E-3</v>
      </c>
      <c r="G67">
        <f t="shared" si="4"/>
        <v>2.8867345794392576E-3</v>
      </c>
      <c r="H67">
        <f t="shared" si="5"/>
        <v>9.9241177570093507E-3</v>
      </c>
      <c r="I67">
        <f t="shared" si="12"/>
        <v>45.88472474805895</v>
      </c>
      <c r="J67">
        <f t="shared" si="13"/>
        <v>47.889256008154788</v>
      </c>
      <c r="K67">
        <f t="shared" si="14"/>
        <v>49.740851933543617</v>
      </c>
      <c r="L67">
        <f t="shared" si="6"/>
        <v>87.804878048780495</v>
      </c>
      <c r="M67">
        <f t="shared" si="7"/>
        <v>102.62162800766028</v>
      </c>
      <c r="N67">
        <f t="shared" si="8"/>
        <v>98.326128798646508</v>
      </c>
      <c r="O67">
        <f t="shared" si="9"/>
        <v>94.665953060481272</v>
      </c>
      <c r="P67">
        <f t="shared" si="15"/>
        <v>90.106795323799275</v>
      </c>
      <c r="Q67">
        <f t="shared" si="16"/>
        <v>86.3351374817384</v>
      </c>
      <c r="R67">
        <f t="shared" si="17"/>
        <v>83.121324638471364</v>
      </c>
      <c r="S67">
        <f t="shared" si="10"/>
        <v>2.1918797141289499</v>
      </c>
      <c r="T67">
        <f t="shared" si="11"/>
        <v>132.12514647690543</v>
      </c>
    </row>
    <row r="68" spans="1:20">
      <c r="A68">
        <v>6.1</v>
      </c>
      <c r="B68">
        <f t="shared" si="1"/>
        <v>8.4419999999999984</v>
      </c>
      <c r="C68">
        <f t="shared" si="2"/>
        <v>-116.62474736173199</v>
      </c>
      <c r="D68">
        <f t="shared" si="2"/>
        <v>34.412585272748736</v>
      </c>
      <c r="E68">
        <f t="shared" si="2"/>
        <v>173.92655307897638</v>
      </c>
      <c r="F68">
        <f t="shared" si="3"/>
        <v>-5.3808160186915779E-3</v>
      </c>
      <c r="G68">
        <f t="shared" si="4"/>
        <v>1.6565671588785146E-3</v>
      </c>
      <c r="H68">
        <f t="shared" si="5"/>
        <v>8.6939503364486075E-3</v>
      </c>
      <c r="I68">
        <f t="shared" si="12"/>
        <v>46.137857876785262</v>
      </c>
      <c r="J68">
        <f t="shared" si="13"/>
        <v>48.138410577084635</v>
      </c>
      <c r="K68">
        <f t="shared" si="14"/>
        <v>49.986331486146732</v>
      </c>
      <c r="L68">
        <f t="shared" si="6"/>
        <v>88.154465766406062</v>
      </c>
      <c r="M68">
        <f t="shared" si="7"/>
        <v>103.34810429683354</v>
      </c>
      <c r="N68">
        <f t="shared" si="8"/>
        <v>99.053128068011617</v>
      </c>
      <c r="O68">
        <f t="shared" si="9"/>
        <v>95.391280098319882</v>
      </c>
      <c r="P68">
        <f t="shared" si="15"/>
        <v>91.105969222581749</v>
      </c>
      <c r="Q68">
        <f t="shared" si="16"/>
        <v>87.319755873269656</v>
      </c>
      <c r="R68">
        <f t="shared" si="17"/>
        <v>84.091673358409921</v>
      </c>
      <c r="S68">
        <f t="shared" si="10"/>
        <v>2.3917247823175645</v>
      </c>
      <c r="T68">
        <f t="shared" si="11"/>
        <v>82.305433020449598</v>
      </c>
    </row>
    <row r="69" spans="1:20">
      <c r="A69">
        <v>6.2</v>
      </c>
      <c r="B69">
        <f t="shared" si="1"/>
        <v>8.6879999999999988</v>
      </c>
      <c r="C69">
        <f t="shared" si="2"/>
        <v>-142.93308160416552</v>
      </c>
      <c r="D69">
        <f t="shared" si="2"/>
        <v>8.3913075624271141</v>
      </c>
      <c r="E69">
        <f t="shared" si="2"/>
        <v>148.1704309767494</v>
      </c>
      <c r="F69">
        <f t="shared" si="3"/>
        <v>-6.6313167850467203E-3</v>
      </c>
      <c r="G69">
        <f t="shared" si="4"/>
        <v>4.0606639252337227E-4</v>
      </c>
      <c r="H69">
        <f t="shared" si="5"/>
        <v>7.443449570093465E-3</v>
      </c>
      <c r="I69">
        <f t="shared" si="12"/>
        <v>46.394555484441909</v>
      </c>
      <c r="J69">
        <f t="shared" si="13"/>
        <v>48.391313213398774</v>
      </c>
      <c r="K69">
        <f t="shared" si="14"/>
        <v>50.235728687739837</v>
      </c>
      <c r="L69">
        <f t="shared" si="6"/>
        <v>88.489871086556178</v>
      </c>
      <c r="M69">
        <f t="shared" si="7"/>
        <v>104.06520249746096</v>
      </c>
      <c r="N69">
        <f t="shared" si="8"/>
        <v>99.771188063799514</v>
      </c>
      <c r="O69">
        <f t="shared" si="9"/>
        <v>96.108067651986417</v>
      </c>
      <c r="P69">
        <f t="shared" si="15"/>
        <v>92.087163535966852</v>
      </c>
      <c r="Q69">
        <f t="shared" si="16"/>
        <v>88.287395699181701</v>
      </c>
      <c r="R69">
        <f t="shared" si="17"/>
        <v>85.045905169022973</v>
      </c>
      <c r="S69">
        <f t="shared" si="10"/>
        <v>2.6069613761516042</v>
      </c>
      <c r="T69">
        <f t="shared" si="11"/>
        <v>21.875814710656353</v>
      </c>
    </row>
    <row r="70" spans="1:20">
      <c r="A70">
        <v>6.3</v>
      </c>
      <c r="B70">
        <f t="shared" si="1"/>
        <v>8.9379999999999988</v>
      </c>
      <c r="C70">
        <f t="shared" si="2"/>
        <v>-169.37551975592811</v>
      </c>
      <c r="D70">
        <f t="shared" si="2"/>
        <v>-17.776106495068685</v>
      </c>
      <c r="E70">
        <f t="shared" si="2"/>
        <v>122.25705810207992</v>
      </c>
      <c r="F70">
        <f t="shared" si="3"/>
        <v>-7.9021508971962532E-3</v>
      </c>
      <c r="G70">
        <f t="shared" si="4"/>
        <v>-8.6476771962616043E-4</v>
      </c>
      <c r="H70">
        <f t="shared" si="5"/>
        <v>6.1726154579439321E-3</v>
      </c>
      <c r="I70">
        <f t="shared" si="12"/>
        <v>46.654622277076022</v>
      </c>
      <c r="J70">
        <f t="shared" si="13"/>
        <v>48.647757587751734</v>
      </c>
      <c r="K70">
        <f t="shared" si="14"/>
        <v>50.488827015533424</v>
      </c>
      <c r="L70">
        <f t="shared" si="6"/>
        <v>88.811814723651821</v>
      </c>
      <c r="M70">
        <f t="shared" si="7"/>
        <v>104.77304167179449</v>
      </c>
      <c r="N70">
        <f t="shared" si="8"/>
        <v>100.48041115154381</v>
      </c>
      <c r="O70">
        <f t="shared" si="9"/>
        <v>96.81640420194411</v>
      </c>
      <c r="P70">
        <f t="shared" si="15"/>
        <v>93.050839649888644</v>
      </c>
      <c r="Q70">
        <f t="shared" si="16"/>
        <v>89.238476585472668</v>
      </c>
      <c r="R70">
        <f t="shared" si="17"/>
        <v>85.984405521932459</v>
      </c>
      <c r="S70">
        <f t="shared" si="10"/>
        <v>2.8385477943086981</v>
      </c>
      <c r="T70">
        <f t="shared" si="11"/>
        <v>-50.458327882973741</v>
      </c>
    </row>
    <row r="71" spans="1:20">
      <c r="A71">
        <v>6.4</v>
      </c>
      <c r="B71">
        <f t="shared" si="1"/>
        <v>9.1919999999999984</v>
      </c>
      <c r="C71">
        <f t="shared" si="2"/>
        <v>-195.94489429786179</v>
      </c>
      <c r="D71">
        <f t="shared" si="2"/>
        <v>-44.081846276818261</v>
      </c>
      <c r="E71">
        <f t="shared" si="2"/>
        <v>96.194839116171735</v>
      </c>
      <c r="F71">
        <f t="shared" si="3"/>
        <v>-9.1933183551401766E-3</v>
      </c>
      <c r="G71">
        <f t="shared" si="4"/>
        <v>-2.1559351775700835E-3</v>
      </c>
      <c r="H71">
        <f t="shared" si="5"/>
        <v>4.8814480000000096E-3</v>
      </c>
      <c r="I71">
        <f t="shared" si="12"/>
        <v>46.917876518717222</v>
      </c>
      <c r="J71">
        <f t="shared" si="13"/>
        <v>48.907551739815531</v>
      </c>
      <c r="K71">
        <f t="shared" si="14"/>
        <v>50.745425064902136</v>
      </c>
      <c r="L71">
        <f t="shared" si="6"/>
        <v>89.12097476066144</v>
      </c>
      <c r="M71">
        <f t="shared" si="7"/>
        <v>105.47174289673491</v>
      </c>
      <c r="N71">
        <f t="shared" si="8"/>
        <v>101.18090220031061</v>
      </c>
      <c r="O71">
        <f t="shared" si="9"/>
        <v>97.516381094726938</v>
      </c>
      <c r="P71">
        <f t="shared" si="15"/>
        <v>93.997445366628838</v>
      </c>
      <c r="Q71">
        <f t="shared" si="16"/>
        <v>90.173406312548366</v>
      </c>
      <c r="R71">
        <f t="shared" si="17"/>
        <v>86.907549382942022</v>
      </c>
      <c r="S71">
        <f t="shared" si="10"/>
        <v>3.0874874941484349</v>
      </c>
      <c r="T71">
        <f t="shared" si="11"/>
        <v>-136.10214909865013</v>
      </c>
    </row>
    <row r="72" spans="1:20">
      <c r="A72">
        <v>6.5</v>
      </c>
      <c r="B72">
        <f t="shared" ref="B72:B77" si="18">1+($D$1-1)/2*A72*A72</f>
        <v>9.4499999999999993</v>
      </c>
      <c r="C72">
        <f t="shared" ref="C72:E77" si="19">$F$2*$A72/$L$1*(SQRT(C$5/$B72)-1)</f>
        <v>-222.63449491158957</v>
      </c>
      <c r="D72">
        <f t="shared" si="19"/>
        <v>-70.518599382900135</v>
      </c>
      <c r="E72">
        <f t="shared" si="19"/>
        <v>69.991642564792784</v>
      </c>
      <c r="F72">
        <f t="shared" ref="F72:F77" si="20">$F$1*$B$1/$H$1*(C$5-$B72)</f>
        <v>-1.0504819158878499E-2</v>
      </c>
      <c r="G72">
        <f t="shared" ref="G72:G77" si="21">$F$1*$B$1/$H$1*(D$5-$B72)</f>
        <v>-3.4674359813084057E-3</v>
      </c>
      <c r="H72">
        <f t="shared" ref="H72:H77" si="22">$F$1*$B$1/$H$1*(E$5-$B72)</f>
        <v>3.569947196261687E-3</v>
      </c>
      <c r="I72">
        <f t="shared" si="12"/>
        <v>47.184148903116153</v>
      </c>
      <c r="J72">
        <f t="shared" si="13"/>
        <v>49.170516879965355</v>
      </c>
      <c r="K72">
        <f t="shared" si="14"/>
        <v>51.005335286379498</v>
      </c>
      <c r="L72">
        <f t="shared" ref="L72:L77" si="23">(1-1/B72)*100</f>
        <v>89.417989417989418</v>
      </c>
      <c r="M72">
        <f t="shared" ref="M72:M77" si="24">2/(SQRT(C$5/$B72)+1)*100</f>
        <v>106.16142881791166</v>
      </c>
      <c r="N72">
        <f t="shared" ref="N72:N77" si="25">2/(SQRT(D$5/$B72)+1)*100</f>
        <v>101.87276813339538</v>
      </c>
      <c r="O72">
        <f t="shared" ref="O72:O77" si="26">2/(SQRT(E$5/$B72)+1)*100</f>
        <v>98.2080920944274</v>
      </c>
      <c r="P72">
        <f t="shared" si="15"/>
        <v>94.927415186386611</v>
      </c>
      <c r="Q72">
        <f t="shared" si="16"/>
        <v>91.092581029332379</v>
      </c>
      <c r="R72">
        <f t="shared" si="17"/>
        <v>87.815701396604396</v>
      </c>
      <c r="S72">
        <f t="shared" ref="S72:S77" si="27">$N$1*$N$2*$P$1*$P$2*B72^3/SQRT($B$1)/10000</f>
        <v>3.35483052283766</v>
      </c>
      <c r="T72">
        <f t="shared" ref="T72:T77" si="28">D72*S72</f>
        <v>-236.57794963751434</v>
      </c>
    </row>
    <row r="73" spans="1:20">
      <c r="A73">
        <v>6.6</v>
      </c>
      <c r="B73">
        <f t="shared" si="18"/>
        <v>9.7119999999999962</v>
      </c>
      <c r="C73">
        <f t="shared" si="19"/>
        <v>-249.43803517318824</v>
      </c>
      <c r="D73">
        <f t="shared" si="19"/>
        <v>-97.079515341665001</v>
      </c>
      <c r="E73">
        <f t="shared" si="19"/>
        <v>43.654839933402833</v>
      </c>
      <c r="F73">
        <f t="shared" si="20"/>
        <v>-1.1836653308411193E-2</v>
      </c>
      <c r="G73">
        <f t="shared" si="21"/>
        <v>-4.7992701308411006E-3</v>
      </c>
      <c r="H73">
        <f t="shared" si="22"/>
        <v>2.2381130467289925E-3</v>
      </c>
      <c r="I73">
        <f t="shared" ref="I73:K77" si="29">F73/C73*1000000</f>
        <v>47.45328153420084</v>
      </c>
      <c r="J73">
        <f t="shared" si="29"/>
        <v>49.436486306615592</v>
      </c>
      <c r="K73">
        <f t="shared" si="29"/>
        <v>51.268382844681632</v>
      </c>
      <c r="L73">
        <f t="shared" si="23"/>
        <v>89.703459637561778</v>
      </c>
      <c r="M73">
        <f t="shared" si="24"/>
        <v>106.84222325059085</v>
      </c>
      <c r="N73">
        <f t="shared" si="25"/>
        <v>102.55611752431035</v>
      </c>
      <c r="O73">
        <f t="shared" si="26"/>
        <v>98.891632977968541</v>
      </c>
      <c r="P73">
        <f t="shared" ref="P73:R77" si="30">$L73*M73/100</f>
        <v>95.841170609467412</v>
      </c>
      <c r="Q73">
        <f t="shared" si="30"/>
        <v>91.996385489270153</v>
      </c>
      <c r="R73">
        <f t="shared" si="30"/>
        <v>88.709216073317748</v>
      </c>
      <c r="S73">
        <f t="shared" si="27"/>
        <v>3.6416749713737779</v>
      </c>
      <c r="T73">
        <f t="shared" si="28"/>
        <v>-353.53204125283816</v>
      </c>
    </row>
    <row r="74" spans="1:20">
      <c r="A74">
        <v>6.7</v>
      </c>
      <c r="B74">
        <f t="shared" si="18"/>
        <v>9.977999999999998</v>
      </c>
      <c r="C74">
        <f t="shared" si="19"/>
        <v>-276.34962192553252</v>
      </c>
      <c r="D74">
        <f t="shared" si="19"/>
        <v>-123.7581722340208</v>
      </c>
      <c r="E74">
        <f t="shared" si="19"/>
        <v>17.19134156126654</v>
      </c>
      <c r="F74">
        <f t="shared" si="20"/>
        <v>-1.3188820803738305E-2</v>
      </c>
      <c r="G74">
        <f t="shared" si="21"/>
        <v>-6.151437626168212E-3</v>
      </c>
      <c r="H74">
        <f t="shared" si="22"/>
        <v>8.8594555140188061E-4</v>
      </c>
      <c r="I74">
        <f t="shared" si="29"/>
        <v>47.725127003402505</v>
      </c>
      <c r="J74">
        <f t="shared" si="29"/>
        <v>49.705304426572624</v>
      </c>
      <c r="K74">
        <f t="shared" si="29"/>
        <v>51.534404586433581</v>
      </c>
      <c r="L74">
        <f t="shared" si="23"/>
        <v>89.977951493285218</v>
      </c>
      <c r="M74">
        <f t="shared" si="24"/>
        <v>107.51425082288853</v>
      </c>
      <c r="N74">
        <f t="shared" si="25"/>
        <v>103.23106023378288</v>
      </c>
      <c r="O74">
        <f t="shared" si="26"/>
        <v>99.567101170094048</v>
      </c>
      <c r="P74">
        <f t="shared" si="30"/>
        <v>96.739120453787635</v>
      </c>
      <c r="Q74">
        <f t="shared" si="30"/>
        <v>92.885193303157209</v>
      </c>
      <c r="R74">
        <f t="shared" si="30"/>
        <v>89.588437994097433</v>
      </c>
      <c r="S74">
        <f t="shared" si="27"/>
        <v>3.9491684515060932</v>
      </c>
      <c r="T74">
        <f t="shared" si="28"/>
        <v>-488.7418694026523</v>
      </c>
    </row>
    <row r="75" spans="1:20">
      <c r="A75">
        <v>6.8</v>
      </c>
      <c r="B75">
        <f t="shared" si="18"/>
        <v>10.247999999999998</v>
      </c>
      <c r="C75">
        <f t="shared" si="19"/>
        <v>-303.36372709863753</v>
      </c>
      <c r="D75">
        <f t="shared" si="19"/>
        <v>-150.5485459853638</v>
      </c>
      <c r="E75">
        <f t="shared" si="19"/>
        <v>-9.3923703149722471</v>
      </c>
      <c r="F75">
        <f t="shared" si="20"/>
        <v>-1.4561321644859798E-2</v>
      </c>
      <c r="G75">
        <f t="shared" si="21"/>
        <v>-7.5239384672897052E-3</v>
      </c>
      <c r="H75">
        <f t="shared" si="22"/>
        <v>-4.8655528971961256E-4</v>
      </c>
      <c r="I75">
        <f t="shared" si="29"/>
        <v>47.999547553439839</v>
      </c>
      <c r="J75">
        <f t="shared" si="29"/>
        <v>49.976825867326383</v>
      </c>
      <c r="K75">
        <f t="shared" si="29"/>
        <v>51.803248104900796</v>
      </c>
      <c r="L75">
        <f t="shared" si="23"/>
        <v>90.241998438719747</v>
      </c>
      <c r="M75">
        <f t="shared" si="24"/>
        <v>108.17763665720133</v>
      </c>
      <c r="N75">
        <f t="shared" si="25"/>
        <v>103.89770708389037</v>
      </c>
      <c r="O75">
        <f t="shared" si="26"/>
        <v>100.23459541439171</v>
      </c>
      <c r="P75">
        <f t="shared" si="30"/>
        <v>97.62166118323556</v>
      </c>
      <c r="Q75">
        <f t="shared" si="30"/>
        <v>93.759367204509957</v>
      </c>
      <c r="R75">
        <f t="shared" si="30"/>
        <v>90.453702028912417</v>
      </c>
      <c r="S75">
        <f t="shared" si="27"/>
        <v>4.2785095955550929</v>
      </c>
      <c r="T75">
        <f t="shared" si="28"/>
        <v>-644.12339859524616</v>
      </c>
    </row>
    <row r="76" spans="1:20">
      <c r="A76">
        <v>6.9</v>
      </c>
      <c r="B76">
        <f t="shared" si="18"/>
        <v>10.521999999999998</v>
      </c>
      <c r="C76">
        <f t="shared" si="19"/>
        <v>-330.47516176789486</v>
      </c>
      <c r="D76">
        <f t="shared" si="19"/>
        <v>-177.44498209619502</v>
      </c>
      <c r="E76">
        <f t="shared" si="19"/>
        <v>-36.090211141872992</v>
      </c>
      <c r="F76">
        <f t="shared" si="20"/>
        <v>-1.5954155831775691E-2</v>
      </c>
      <c r="G76">
        <f t="shared" si="21"/>
        <v>-8.9167726542055976E-3</v>
      </c>
      <c r="H76">
        <f t="shared" si="22"/>
        <v>-1.8793894766355049E-3</v>
      </c>
      <c r="I76">
        <f t="shared" si="29"/>
        <v>48.276414319394128</v>
      </c>
      <c r="J76">
        <f t="shared" si="29"/>
        <v>50.250914671521734</v>
      </c>
      <c r="K76">
        <f t="shared" si="29"/>
        <v>52.074770891406018</v>
      </c>
      <c r="L76">
        <f t="shared" si="23"/>
        <v>90.496103402394979</v>
      </c>
      <c r="M76">
        <f t="shared" si="24"/>
        <v>108.83250608616073</v>
      </c>
      <c r="N76">
        <f t="shared" si="25"/>
        <v>104.55616956582598</v>
      </c>
      <c r="O76">
        <f t="shared" si="26"/>
        <v>100.8942154770108</v>
      </c>
      <c r="P76">
        <f t="shared" si="30"/>
        <v>98.489177243149825</v>
      </c>
      <c r="Q76">
        <f t="shared" si="30"/>
        <v>94.619259323873308</v>
      </c>
      <c r="R76">
        <f t="shared" si="30"/>
        <v>91.305333565110885</v>
      </c>
      <c r="S76">
        <f t="shared" si="27"/>
        <v>4.6309495791298021</v>
      </c>
      <c r="T76">
        <f t="shared" si="28"/>
        <v>-821.73876515706957</v>
      </c>
    </row>
    <row r="77" spans="1:20">
      <c r="A77">
        <v>7</v>
      </c>
      <c r="B77">
        <f t="shared" si="18"/>
        <v>10.799999999999997</v>
      </c>
      <c r="C77">
        <f t="shared" si="19"/>
        <v>-357.67905225882561</v>
      </c>
      <c r="D77">
        <f t="shared" si="19"/>
        <v>-204.44216960288043</v>
      </c>
      <c r="E77">
        <f t="shared" si="19"/>
        <v>-62.896466029539951</v>
      </c>
      <c r="F77">
        <f t="shared" si="20"/>
        <v>-1.7367323364485963E-2</v>
      </c>
      <c r="G77">
        <f t="shared" si="21"/>
        <v>-1.0329940186915871E-2</v>
      </c>
      <c r="H77">
        <f t="shared" si="22"/>
        <v>-3.2925570093457787E-3</v>
      </c>
      <c r="I77">
        <f t="shared" si="29"/>
        <v>48.555606638989104</v>
      </c>
      <c r="J77">
        <f t="shared" si="29"/>
        <v>50.527443565000844</v>
      </c>
      <c r="K77">
        <f t="shared" si="29"/>
        <v>52.348839564362748</v>
      </c>
      <c r="L77">
        <f t="shared" si="23"/>
        <v>90.740740740740748</v>
      </c>
      <c r="M77">
        <f t="shared" si="24"/>
        <v>109.47898439977328</v>
      </c>
      <c r="N77">
        <f t="shared" si="25"/>
        <v>105.20655957812117</v>
      </c>
      <c r="O77">
        <f t="shared" si="26"/>
        <v>101.54606188004674</v>
      </c>
      <c r="P77">
        <f t="shared" si="30"/>
        <v>99.342041399794283</v>
      </c>
      <c r="Q77">
        <f t="shared" si="30"/>
        <v>95.465211469035893</v>
      </c>
      <c r="R77">
        <f t="shared" si="30"/>
        <v>92.143648743005372</v>
      </c>
      <c r="S77">
        <f t="shared" si="27"/>
        <v>5.0077936667430931</v>
      </c>
      <c r="T77">
        <f t="shared" si="28"/>
        <v>-1023.804202152522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5</vt:i4>
      </vt:variant>
    </vt:vector>
  </HeadingPairs>
  <TitlesOfParts>
    <vt:vector size="8" baseType="lpstr">
      <vt:lpstr>Hesaplama Tablosu</vt:lpstr>
      <vt:lpstr>Sheet2</vt:lpstr>
      <vt:lpstr>Sheet3</vt:lpstr>
      <vt:lpstr>specific thrust</vt:lpstr>
      <vt:lpstr>TSFC (S)</vt:lpstr>
      <vt:lpstr>fuel-air raito</vt:lpstr>
      <vt:lpstr>efficiencies</vt:lpstr>
      <vt:lpstr>thrust per area</vt:lpstr>
    </vt:vector>
  </TitlesOfParts>
  <Company>ITU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Kemal Bülent Yüceil</dc:creator>
  <cp:lastModifiedBy>Kemal B Yuceil</cp:lastModifiedBy>
  <cp:lastPrinted>2003-11-11T20:02:07Z</cp:lastPrinted>
  <dcterms:created xsi:type="dcterms:W3CDTF">2003-11-10T23:43:12Z</dcterms:created>
  <dcterms:modified xsi:type="dcterms:W3CDTF">2009-10-26T12:11:36Z</dcterms:modified>
</cp:coreProperties>
</file>